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D:\pms系統\計畫官網操作說明\檔案更新0311\"/>
    </mc:Choice>
  </mc:AlternateContent>
  <xr:revisionPtr revIDLastSave="0" documentId="13_ncr:1_{AB1008C3-A974-4F50-92E3-CFAED347F434}" xr6:coauthVersionLast="47" xr6:coauthVersionMax="47" xr10:uidLastSave="{00000000-0000-0000-0000-000000000000}"/>
  <bookViews>
    <workbookView xWindow="-110" yWindow="-110" windowWidth="19420" windowHeight="11500" tabRatio="836" xr2:uid="{00000000-000D-0000-FFFF-FFFF00000000}"/>
  </bookViews>
  <sheets>
    <sheet name="9個月內(2期)" sheetId="12" r:id="rId1"/>
    <sheet name="10至15個月(3期)" sheetId="9" r:id="rId2"/>
    <sheet name="16至21個月(4期)" sheetId="10" r:id="rId3"/>
    <sheet name="22至24個月(5期)" sheetId="11" r:id="rId4"/>
  </sheets>
  <definedNames>
    <definedName name="_xlnm.Print_Area" localSheetId="1">'10至15個月(3期)'!$A$1:$K$19</definedName>
    <definedName name="_xlnm.Print_Area" localSheetId="2">'16至21個月(4期)'!$A$1:$N$19</definedName>
    <definedName name="_xlnm.Print_Area" localSheetId="3">'22至24個月(5期)'!$A$1:$Q$19</definedName>
    <definedName name="_xlnm.Print_Area" localSheetId="0">'9個月內(2期)'!$A$1:$H$20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6" i="11" l="1"/>
  <c r="Q15" i="11"/>
  <c r="O16" i="11"/>
  <c r="N16" i="11"/>
  <c r="P16" i="11" s="1"/>
  <c r="M16" i="11"/>
  <c r="L16" i="11"/>
  <c r="J16" i="11"/>
  <c r="I16" i="11"/>
  <c r="G16" i="11"/>
  <c r="F16" i="11"/>
  <c r="F15" i="11"/>
  <c r="C16" i="11"/>
  <c r="E16" i="11"/>
  <c r="H16" i="11"/>
  <c r="K16" i="11"/>
  <c r="B17" i="11"/>
  <c r="D17" i="11"/>
  <c r="N10" i="10"/>
  <c r="N16" i="10"/>
  <c r="N15" i="10"/>
  <c r="L16" i="10"/>
  <c r="K16" i="10"/>
  <c r="M16" i="10" s="1"/>
  <c r="J16" i="10"/>
  <c r="I16" i="10"/>
  <c r="G16" i="10"/>
  <c r="F16" i="10"/>
  <c r="F15" i="10"/>
  <c r="H17" i="10"/>
  <c r="D17" i="10"/>
  <c r="C16" i="10"/>
  <c r="C17" i="10"/>
  <c r="B17" i="10"/>
  <c r="E16" i="10"/>
  <c r="E17" i="10" s="1"/>
  <c r="H16" i="10"/>
  <c r="K10" i="9"/>
  <c r="E17" i="9"/>
  <c r="F17" i="9"/>
  <c r="G17" i="9"/>
  <c r="I17" i="9"/>
  <c r="K16" i="9"/>
  <c r="K15" i="9"/>
  <c r="H16" i="9"/>
  <c r="J16" i="9" s="1"/>
  <c r="I16" i="9"/>
  <c r="G16" i="9"/>
  <c r="G15" i="9"/>
  <c r="F16" i="9"/>
  <c r="F15" i="9"/>
  <c r="D17" i="9"/>
  <c r="C16" i="9"/>
  <c r="C17" i="9"/>
  <c r="B17" i="9"/>
  <c r="E16" i="9"/>
  <c r="H11" i="12"/>
  <c r="F18" i="12"/>
  <c r="H17" i="12"/>
  <c r="E17" i="12"/>
  <c r="G17" i="12" s="1"/>
  <c r="D18" i="12"/>
  <c r="C17" i="12"/>
  <c r="C18" i="12" s="1"/>
  <c r="B18" i="12"/>
  <c r="H18" i="12"/>
  <c r="H16" i="12"/>
  <c r="E16" i="12" s="1"/>
  <c r="C16" i="12"/>
  <c r="F16" i="12" s="1"/>
  <c r="H15" i="12"/>
  <c r="E15" i="12" s="1"/>
  <c r="C15" i="12"/>
  <c r="F15" i="12" s="1"/>
  <c r="H14" i="12"/>
  <c r="E14" i="12" s="1"/>
  <c r="C14" i="12"/>
  <c r="F14" i="12" s="1"/>
  <c r="H13" i="12"/>
  <c r="E13" i="12" s="1"/>
  <c r="C13" i="12"/>
  <c r="F13" i="12" s="1"/>
  <c r="H12" i="12"/>
  <c r="E12" i="12"/>
  <c r="C12" i="12"/>
  <c r="F12" i="12" s="1"/>
  <c r="C11" i="12"/>
  <c r="F17" i="10" l="1"/>
  <c r="F17" i="12"/>
  <c r="G13" i="12"/>
  <c r="E11" i="12"/>
  <c r="E18" i="12" s="1"/>
  <c r="G14" i="12"/>
  <c r="G15" i="12"/>
  <c r="G16" i="12"/>
  <c r="G12" i="12"/>
  <c r="F11" i="12"/>
  <c r="G11" i="12" l="1"/>
  <c r="G18" i="12" s="1"/>
  <c r="K11" i="11"/>
  <c r="K12" i="11"/>
  <c r="K13" i="11"/>
  <c r="K17" i="11" s="1"/>
  <c r="K14" i="11"/>
  <c r="K15" i="11"/>
  <c r="K10" i="11"/>
  <c r="H11" i="11"/>
  <c r="H12" i="11"/>
  <c r="H13" i="11"/>
  <c r="H17" i="11" s="1"/>
  <c r="H14" i="11"/>
  <c r="H15" i="11"/>
  <c r="H10" i="11"/>
  <c r="E11" i="11"/>
  <c r="E12" i="11"/>
  <c r="E13" i="11"/>
  <c r="E17" i="11" s="1"/>
  <c r="E14" i="11"/>
  <c r="E15" i="11"/>
  <c r="E10" i="11"/>
  <c r="H11" i="10"/>
  <c r="H12" i="10"/>
  <c r="H13" i="10"/>
  <c r="H14" i="10"/>
  <c r="H15" i="10"/>
  <c r="H10" i="10"/>
  <c r="E11" i="10"/>
  <c r="E12" i="10"/>
  <c r="E13" i="10"/>
  <c r="E14" i="10"/>
  <c r="E15" i="10"/>
  <c r="E10" i="10"/>
  <c r="E11" i="9"/>
  <c r="E12" i="9"/>
  <c r="E13" i="9"/>
  <c r="E14" i="9"/>
  <c r="E15" i="9"/>
  <c r="E10" i="9"/>
  <c r="Q17" i="11" l="1"/>
  <c r="Q10" i="11" s="1"/>
  <c r="C15" i="11"/>
  <c r="Q14" i="11"/>
  <c r="C14" i="11"/>
  <c r="F14" i="11" s="1"/>
  <c r="G14" i="11" s="1"/>
  <c r="Q13" i="11"/>
  <c r="C13" i="11"/>
  <c r="Q12" i="11"/>
  <c r="C12" i="11"/>
  <c r="F12" i="11" s="1"/>
  <c r="Q11" i="11"/>
  <c r="C11" i="11"/>
  <c r="F11" i="11" s="1"/>
  <c r="C10" i="11"/>
  <c r="F10" i="11" s="1"/>
  <c r="F13" i="11" l="1"/>
  <c r="F17" i="11" s="1"/>
  <c r="C17" i="11"/>
  <c r="G10" i="11"/>
  <c r="N14" i="11"/>
  <c r="N13" i="11"/>
  <c r="N11" i="11"/>
  <c r="N12" i="11"/>
  <c r="N15" i="11"/>
  <c r="N10" i="11"/>
  <c r="G11" i="11"/>
  <c r="L11" i="11"/>
  <c r="M11" i="11" s="1"/>
  <c r="I11" i="11"/>
  <c r="J11" i="11" s="1"/>
  <c r="G12" i="11"/>
  <c r="L12" i="11"/>
  <c r="M12" i="11" s="1"/>
  <c r="I12" i="11"/>
  <c r="J12" i="11" s="1"/>
  <c r="I10" i="11"/>
  <c r="I14" i="11"/>
  <c r="J14" i="11" s="1"/>
  <c r="L10" i="11"/>
  <c r="M10" i="11" s="1"/>
  <c r="L14" i="11"/>
  <c r="M14" i="11" s="1"/>
  <c r="L13" i="11" l="1"/>
  <c r="M13" i="11" s="1"/>
  <c r="I13" i="11"/>
  <c r="J13" i="11" s="1"/>
  <c r="G13" i="11"/>
  <c r="N17" i="11"/>
  <c r="O12" i="11"/>
  <c r="P12" i="11" s="1"/>
  <c r="O11" i="11"/>
  <c r="P11" i="11" s="1"/>
  <c r="O14" i="11"/>
  <c r="P14" i="11" s="1"/>
  <c r="O10" i="11"/>
  <c r="G15" i="11"/>
  <c r="G17" i="11" s="1"/>
  <c r="L15" i="11"/>
  <c r="I15" i="11"/>
  <c r="J10" i="11"/>
  <c r="O13" i="11" l="1"/>
  <c r="P13" i="11" s="1"/>
  <c r="J15" i="11"/>
  <c r="J17" i="11" s="1"/>
  <c r="I17" i="11"/>
  <c r="M15" i="11"/>
  <c r="M17" i="11" s="1"/>
  <c r="L17" i="11"/>
  <c r="O15" i="11"/>
  <c r="P10" i="11"/>
  <c r="P15" i="11" l="1"/>
  <c r="P17" i="11" s="1"/>
  <c r="O17" i="11"/>
  <c r="N17" i="10"/>
  <c r="C15" i="10"/>
  <c r="N14" i="10"/>
  <c r="C14" i="10"/>
  <c r="F14" i="10" s="1"/>
  <c r="I14" i="10" s="1"/>
  <c r="N13" i="10"/>
  <c r="C13" i="10"/>
  <c r="F13" i="10" s="1"/>
  <c r="I13" i="10" s="1"/>
  <c r="J13" i="10" s="1"/>
  <c r="N12" i="10"/>
  <c r="C12" i="10"/>
  <c r="F12" i="10" s="1"/>
  <c r="I12" i="10" s="1"/>
  <c r="N11" i="10"/>
  <c r="C11" i="10"/>
  <c r="C10" i="10"/>
  <c r="F10" i="10" s="1"/>
  <c r="K14" i="10" l="1"/>
  <c r="J12" i="10"/>
  <c r="K13" i="10"/>
  <c r="J14" i="10"/>
  <c r="G12" i="10"/>
  <c r="K12" i="10"/>
  <c r="I15" i="10"/>
  <c r="F11" i="10"/>
  <c r="I11" i="10" s="1"/>
  <c r="J11" i="10" s="1"/>
  <c r="G14" i="10"/>
  <c r="K11" i="10"/>
  <c r="K15" i="10"/>
  <c r="K10" i="10"/>
  <c r="K17" i="10" s="1"/>
  <c r="L13" i="10"/>
  <c r="G13" i="10"/>
  <c r="L12" i="10"/>
  <c r="L14" i="10"/>
  <c r="I10" i="10"/>
  <c r="L10" i="10" s="1"/>
  <c r="G10" i="10"/>
  <c r="J15" i="10" l="1"/>
  <c r="J17" i="10" s="1"/>
  <c r="I17" i="10"/>
  <c r="M13" i="10"/>
  <c r="G11" i="10"/>
  <c r="L11" i="10"/>
  <c r="M14" i="10"/>
  <c r="M12" i="10"/>
  <c r="G15" i="10"/>
  <c r="G17" i="10" s="1"/>
  <c r="L15" i="10"/>
  <c r="M10" i="10"/>
  <c r="J10" i="10"/>
  <c r="M15" i="10" l="1"/>
  <c r="M17" i="10" s="1"/>
  <c r="L17" i="10"/>
  <c r="M11" i="10"/>
  <c r="C10" i="9"/>
  <c r="F10" i="9" s="1"/>
  <c r="I10" i="9" s="1"/>
  <c r="C11" i="9"/>
  <c r="F11" i="9" s="1"/>
  <c r="C12" i="9"/>
  <c r="F12" i="9" s="1"/>
  <c r="I12" i="9" s="1"/>
  <c r="C13" i="9"/>
  <c r="F13" i="9" s="1"/>
  <c r="I13" i="9" s="1"/>
  <c r="C14" i="9"/>
  <c r="F14" i="9" s="1"/>
  <c r="G14" i="9" s="1"/>
  <c r="K11" i="9"/>
  <c r="K12" i="9"/>
  <c r="K13" i="9"/>
  <c r="H13" i="9" s="1"/>
  <c r="K14" i="9"/>
  <c r="C15" i="9"/>
  <c r="K17" i="9" l="1"/>
  <c r="H14" i="9"/>
  <c r="I15" i="9"/>
  <c r="G13" i="9"/>
  <c r="I11" i="9"/>
  <c r="H15" i="9"/>
  <c r="J13" i="9"/>
  <c r="G11" i="9"/>
  <c r="H11" i="9"/>
  <c r="I14" i="9"/>
  <c r="J11" i="9" l="1"/>
  <c r="H12" i="9"/>
  <c r="G12" i="9"/>
  <c r="J14" i="9"/>
  <c r="J15" i="9"/>
  <c r="H10" i="9"/>
  <c r="H17" i="9" s="1"/>
  <c r="J10" i="9" l="1"/>
  <c r="J17" i="9" s="1"/>
  <c r="J12" i="9"/>
  <c r="G10" i="9"/>
</calcChain>
</file>

<file path=xl/sharedStrings.xml><?xml version="1.0" encoding="utf-8"?>
<sst xmlns="http://schemas.openxmlformats.org/spreadsheetml/2006/main" count="143" uniqueCount="80">
  <si>
    <r>
      <t>金額單位</t>
    </r>
    <r>
      <rPr>
        <sz val="12"/>
        <rFont val="Times New Roman"/>
        <family val="1"/>
      </rPr>
      <t>:</t>
    </r>
    <r>
      <rPr>
        <sz val="12"/>
        <rFont val="標楷體"/>
        <family val="4"/>
        <charset val="136"/>
      </rPr>
      <t>千元</t>
    </r>
    <phoneticPr fontId="2" type="noConversion"/>
  </si>
  <si>
    <r>
      <t>計畫期程</t>
    </r>
    <r>
      <rPr>
        <sz val="12"/>
        <rFont val="Times New Roman"/>
        <family val="1"/>
      </rPr>
      <t>(</t>
    </r>
    <r>
      <rPr>
        <sz val="12"/>
        <rFont val="標楷體"/>
        <family val="4"/>
        <charset val="136"/>
      </rPr>
      <t>全程月數</t>
    </r>
    <r>
      <rPr>
        <sz val="12"/>
        <rFont val="Times New Roman"/>
        <family val="1"/>
      </rPr>
      <t>)</t>
    </r>
    <r>
      <rPr>
        <sz val="12"/>
        <rFont val="標楷體"/>
        <family val="4"/>
        <charset val="136"/>
      </rPr>
      <t>：</t>
    </r>
    <phoneticPr fontId="2" type="noConversion"/>
  </si>
  <si>
    <t>(由廠商填寫)</t>
    <phoneticPr fontId="2" type="noConversion"/>
  </si>
  <si>
    <t>尾款比例：</t>
    <phoneticPr fontId="2" type="noConversion"/>
  </si>
  <si>
    <r>
      <t>(</t>
    </r>
    <r>
      <rPr>
        <sz val="12"/>
        <rFont val="標楷體"/>
        <family val="4"/>
        <charset val="136"/>
      </rPr>
      <t>依計畫辦公室設定，請勿更動</t>
    </r>
    <r>
      <rPr>
        <sz val="12"/>
        <rFont val="Times New Roman"/>
        <family val="1"/>
      </rPr>
      <t>)</t>
    </r>
    <phoneticPr fontId="2" type="noConversion"/>
  </si>
  <si>
    <t>會計科目</t>
    <phoneticPr fontId="2" type="noConversion"/>
  </si>
  <si>
    <t>全程預算數</t>
    <phoneticPr fontId="2" type="noConversion"/>
  </si>
  <si>
    <r>
      <t>第</t>
    </r>
    <r>
      <rPr>
        <sz val="12"/>
        <rFont val="Times New Roman"/>
        <family val="1"/>
      </rPr>
      <t>1</t>
    </r>
    <r>
      <rPr>
        <sz val="12"/>
        <rFont val="標楷體"/>
        <family val="4"/>
        <charset val="136"/>
      </rPr>
      <t>期</t>
    </r>
    <phoneticPr fontId="2" type="noConversion"/>
  </si>
  <si>
    <r>
      <t>第</t>
    </r>
    <r>
      <rPr>
        <sz val="12"/>
        <rFont val="Times New Roman"/>
        <family val="1"/>
      </rPr>
      <t>2</t>
    </r>
    <r>
      <rPr>
        <sz val="12"/>
        <rFont val="標楷體"/>
        <family val="4"/>
        <charset val="136"/>
      </rPr>
      <t>期</t>
    </r>
    <phoneticPr fontId="2" type="noConversion"/>
  </si>
  <si>
    <r>
      <t>尾款</t>
    </r>
    <r>
      <rPr>
        <sz val="12"/>
        <rFont val="Times New Roman"/>
        <family val="1"/>
      </rPr>
      <t/>
    </r>
    <phoneticPr fontId="2" type="noConversion"/>
  </si>
  <si>
    <t>補助款</t>
    <phoneticPr fontId="2" type="noConversion"/>
  </si>
  <si>
    <t>自籌款</t>
    <phoneticPr fontId="2" type="noConversion"/>
  </si>
  <si>
    <t>總經費</t>
    <phoneticPr fontId="2" type="noConversion"/>
  </si>
  <si>
    <t>小計</t>
    <phoneticPr fontId="2" type="noConversion"/>
  </si>
  <si>
    <r>
      <t>1.</t>
    </r>
    <r>
      <rPr>
        <sz val="12"/>
        <rFont val="標楷體"/>
        <family val="4"/>
        <charset val="136"/>
      </rPr>
      <t>人事費</t>
    </r>
    <phoneticPr fontId="2" type="noConversion"/>
  </si>
  <si>
    <r>
      <t>2.</t>
    </r>
    <r>
      <rPr>
        <sz val="12"/>
        <rFont val="標楷體"/>
        <family val="4"/>
        <charset val="136"/>
      </rPr>
      <t>消耗性器材及原材料費</t>
    </r>
    <phoneticPr fontId="2" type="noConversion"/>
  </si>
  <si>
    <r>
      <t>3.</t>
    </r>
    <r>
      <rPr>
        <sz val="12"/>
        <rFont val="標楷體"/>
        <family val="4"/>
        <charset val="136"/>
      </rPr>
      <t>研發設備使用費</t>
    </r>
    <phoneticPr fontId="2" type="noConversion"/>
  </si>
  <si>
    <r>
      <t>4.</t>
    </r>
    <r>
      <rPr>
        <sz val="12"/>
        <rFont val="標楷體"/>
        <family val="4"/>
        <charset val="136"/>
      </rPr>
      <t>研發設備維護費</t>
    </r>
    <phoneticPr fontId="2" type="noConversion"/>
  </si>
  <si>
    <r>
      <t>合</t>
    </r>
    <r>
      <rPr>
        <sz val="12"/>
        <rFont val="Times New Roman"/>
        <family val="1"/>
      </rPr>
      <t xml:space="preserve">                 </t>
    </r>
    <r>
      <rPr>
        <sz val="12"/>
        <rFont val="標楷體"/>
        <family val="4"/>
        <charset val="136"/>
      </rPr>
      <t>計</t>
    </r>
    <phoneticPr fontId="2" type="noConversion"/>
  </si>
  <si>
    <t>註1:以契約生效日起每6個月為1期，最後1期若不足3個月者(含)則併入前1期款。俟各期期中報告審查通過後撥付下1期補助款。</t>
    <phoneticPr fontId="2" type="noConversion"/>
  </si>
  <si>
    <t>註2:請填寫綠色填滿之欄位後，電腦會自動編列全程預算數及各期各會計科目的補助款與自籌款金額及尾款。</t>
    <phoneticPr fontId="2" type="noConversion"/>
  </si>
  <si>
    <t>計畫編號:00000000                計畫名稱:○○○○○○○○                                                   公司名稱:○○○○○○○○</t>
    <phoneticPr fontId="2" type="noConversion"/>
  </si>
  <si>
    <r>
      <t>金額單位</t>
    </r>
    <r>
      <rPr>
        <sz val="12"/>
        <rFont val="Times New Roman"/>
        <family val="1"/>
      </rPr>
      <t>:</t>
    </r>
    <r>
      <rPr>
        <sz val="12"/>
        <rFont val="標楷體"/>
        <family val="4"/>
        <charset val="136"/>
      </rPr>
      <t>千元</t>
    </r>
    <phoneticPr fontId="2" type="noConversion"/>
  </si>
  <si>
    <r>
      <t>計畫期程</t>
    </r>
    <r>
      <rPr>
        <sz val="12"/>
        <rFont val="Times New Roman"/>
        <family val="1"/>
      </rPr>
      <t>(</t>
    </r>
    <r>
      <rPr>
        <sz val="12"/>
        <rFont val="標楷體"/>
        <family val="4"/>
        <charset val="136"/>
      </rPr>
      <t>全程月數</t>
    </r>
    <r>
      <rPr>
        <sz val="12"/>
        <rFont val="Times New Roman"/>
        <family val="1"/>
      </rPr>
      <t>)</t>
    </r>
    <r>
      <rPr>
        <sz val="12"/>
        <rFont val="標楷體"/>
        <family val="4"/>
        <charset val="136"/>
      </rPr>
      <t>：</t>
    </r>
    <phoneticPr fontId="2" type="noConversion"/>
  </si>
  <si>
    <t>尾款比例：</t>
    <phoneticPr fontId="2" type="noConversion"/>
  </si>
  <si>
    <t>會計科目</t>
    <phoneticPr fontId="2" type="noConversion"/>
  </si>
  <si>
    <r>
      <t>第</t>
    </r>
    <r>
      <rPr>
        <sz val="12"/>
        <rFont val="Times New Roman"/>
        <family val="1"/>
      </rPr>
      <t>1</t>
    </r>
    <r>
      <rPr>
        <sz val="12"/>
        <rFont val="標楷體"/>
        <family val="4"/>
        <charset val="136"/>
      </rPr>
      <t>期</t>
    </r>
    <phoneticPr fontId="2" type="noConversion"/>
  </si>
  <si>
    <r>
      <t>第</t>
    </r>
    <r>
      <rPr>
        <sz val="12"/>
        <rFont val="Times New Roman"/>
        <family val="1"/>
      </rPr>
      <t>2</t>
    </r>
    <r>
      <rPr>
        <sz val="12"/>
        <rFont val="標楷體"/>
        <family val="4"/>
        <charset val="136"/>
      </rPr>
      <t>期</t>
    </r>
    <phoneticPr fontId="2" type="noConversion"/>
  </si>
  <si>
    <r>
      <t>第</t>
    </r>
    <r>
      <rPr>
        <sz val="12"/>
        <rFont val="Times New Roman"/>
        <family val="1"/>
      </rPr>
      <t>3</t>
    </r>
    <r>
      <rPr>
        <sz val="12"/>
        <rFont val="標楷體"/>
        <family val="4"/>
        <charset val="136"/>
      </rPr>
      <t>期</t>
    </r>
    <phoneticPr fontId="2" type="noConversion"/>
  </si>
  <si>
    <r>
      <t>尾款</t>
    </r>
    <r>
      <rPr>
        <sz val="12"/>
        <rFont val="Times New Roman"/>
        <family val="1"/>
      </rPr>
      <t/>
    </r>
    <phoneticPr fontId="2" type="noConversion"/>
  </si>
  <si>
    <r>
      <t xml:space="preserve">    97</t>
    </r>
    <r>
      <rPr>
        <sz val="11"/>
        <rFont val="標楷體"/>
        <family val="4"/>
        <charset val="136"/>
      </rPr>
      <t>年</t>
    </r>
    <r>
      <rPr>
        <sz val="11"/>
        <rFont val="Times New Roman"/>
        <family val="1"/>
      </rPr>
      <t>2</t>
    </r>
    <r>
      <rPr>
        <sz val="11"/>
        <rFont val="標楷體"/>
        <family val="4"/>
        <charset val="136"/>
      </rPr>
      <t>月</t>
    </r>
    <r>
      <rPr>
        <sz val="11"/>
        <rFont val="Times New Roman"/>
        <family val="1"/>
      </rPr>
      <t>1</t>
    </r>
    <r>
      <rPr>
        <sz val="11"/>
        <rFont val="標楷體"/>
        <family val="4"/>
        <charset val="136"/>
      </rPr>
      <t>日</t>
    </r>
    <r>
      <rPr>
        <sz val="11"/>
        <rFont val="Times New Roman"/>
        <family val="1"/>
      </rPr>
      <t>~  97</t>
    </r>
    <r>
      <rPr>
        <sz val="11"/>
        <rFont val="標楷體"/>
        <family val="4"/>
        <charset val="136"/>
      </rPr>
      <t>年</t>
    </r>
    <r>
      <rPr>
        <sz val="11"/>
        <rFont val="Times New Roman"/>
        <family val="1"/>
      </rPr>
      <t>7</t>
    </r>
    <r>
      <rPr>
        <sz val="11"/>
        <rFont val="標楷體"/>
        <family val="4"/>
        <charset val="136"/>
      </rPr>
      <t>月</t>
    </r>
    <r>
      <rPr>
        <sz val="11"/>
        <rFont val="Times New Roman"/>
        <family val="1"/>
      </rPr>
      <t>31</t>
    </r>
    <r>
      <rPr>
        <sz val="11"/>
        <rFont val="標楷體"/>
        <family val="4"/>
        <charset val="136"/>
      </rPr>
      <t>日</t>
    </r>
    <phoneticPr fontId="2" type="noConversion"/>
  </si>
  <si>
    <r>
      <t xml:space="preserve">    97</t>
    </r>
    <r>
      <rPr>
        <sz val="11"/>
        <rFont val="標楷體"/>
        <family val="4"/>
        <charset val="136"/>
      </rPr>
      <t>年</t>
    </r>
    <r>
      <rPr>
        <sz val="11"/>
        <rFont val="Times New Roman"/>
        <family val="1"/>
      </rPr>
      <t>8</t>
    </r>
    <r>
      <rPr>
        <sz val="11"/>
        <rFont val="標楷體"/>
        <family val="4"/>
        <charset val="136"/>
      </rPr>
      <t>月</t>
    </r>
    <r>
      <rPr>
        <sz val="11"/>
        <rFont val="Times New Roman"/>
        <family val="1"/>
      </rPr>
      <t>1</t>
    </r>
    <r>
      <rPr>
        <sz val="11"/>
        <rFont val="標楷體"/>
        <family val="4"/>
        <charset val="136"/>
      </rPr>
      <t>日</t>
    </r>
    <r>
      <rPr>
        <sz val="11"/>
        <rFont val="Times New Roman"/>
        <family val="1"/>
      </rPr>
      <t>~  98</t>
    </r>
    <r>
      <rPr>
        <sz val="11"/>
        <rFont val="標楷體"/>
        <family val="4"/>
        <charset val="136"/>
      </rPr>
      <t>年</t>
    </r>
    <r>
      <rPr>
        <sz val="11"/>
        <rFont val="Times New Roman"/>
        <family val="1"/>
      </rPr>
      <t>1</t>
    </r>
    <r>
      <rPr>
        <sz val="11"/>
        <rFont val="標楷體"/>
        <family val="4"/>
        <charset val="136"/>
      </rPr>
      <t>月</t>
    </r>
    <r>
      <rPr>
        <sz val="11"/>
        <rFont val="Times New Roman"/>
        <family val="1"/>
      </rPr>
      <t>31</t>
    </r>
    <r>
      <rPr>
        <sz val="11"/>
        <rFont val="標楷體"/>
        <family val="4"/>
        <charset val="136"/>
      </rPr>
      <t>日</t>
    </r>
    <phoneticPr fontId="2" type="noConversion"/>
  </si>
  <si>
    <r>
      <t xml:space="preserve">    98</t>
    </r>
    <r>
      <rPr>
        <sz val="11"/>
        <rFont val="標楷體"/>
        <family val="4"/>
        <charset val="136"/>
      </rPr>
      <t>年</t>
    </r>
    <r>
      <rPr>
        <sz val="11"/>
        <rFont val="Times New Roman"/>
        <family val="1"/>
      </rPr>
      <t>2</t>
    </r>
    <r>
      <rPr>
        <sz val="11"/>
        <rFont val="標楷體"/>
        <family val="4"/>
        <charset val="136"/>
      </rPr>
      <t>月</t>
    </r>
    <r>
      <rPr>
        <sz val="11"/>
        <rFont val="Times New Roman"/>
        <family val="1"/>
      </rPr>
      <t>1</t>
    </r>
    <r>
      <rPr>
        <sz val="11"/>
        <rFont val="標楷體"/>
        <family val="4"/>
        <charset val="136"/>
      </rPr>
      <t>日</t>
    </r>
    <r>
      <rPr>
        <sz val="11"/>
        <rFont val="Times New Roman"/>
        <family val="1"/>
      </rPr>
      <t>~  97</t>
    </r>
    <r>
      <rPr>
        <sz val="11"/>
        <rFont val="標楷體"/>
        <family val="4"/>
        <charset val="136"/>
      </rPr>
      <t>年</t>
    </r>
    <r>
      <rPr>
        <sz val="11"/>
        <rFont val="Times New Roman"/>
        <family val="1"/>
      </rPr>
      <t>7</t>
    </r>
    <r>
      <rPr>
        <sz val="11"/>
        <rFont val="標楷體"/>
        <family val="4"/>
        <charset val="136"/>
      </rPr>
      <t>月</t>
    </r>
    <r>
      <rPr>
        <sz val="11"/>
        <rFont val="Times New Roman"/>
        <family val="1"/>
      </rPr>
      <t>31</t>
    </r>
    <r>
      <rPr>
        <sz val="11"/>
        <rFont val="標楷體"/>
        <family val="4"/>
        <charset val="136"/>
      </rPr>
      <t>日</t>
    </r>
    <phoneticPr fontId="2" type="noConversion"/>
  </si>
  <si>
    <t>總經費</t>
    <phoneticPr fontId="2" type="noConversion"/>
  </si>
  <si>
    <t>小計</t>
    <phoneticPr fontId="2" type="noConversion"/>
  </si>
  <si>
    <r>
      <t>合</t>
    </r>
    <r>
      <rPr>
        <sz val="12"/>
        <rFont val="Times New Roman"/>
        <family val="1"/>
      </rPr>
      <t xml:space="preserve">                 </t>
    </r>
    <r>
      <rPr>
        <sz val="12"/>
        <rFont val="標楷體"/>
        <family val="4"/>
        <charset val="136"/>
      </rPr>
      <t>計</t>
    </r>
    <phoneticPr fontId="2" type="noConversion"/>
  </si>
  <si>
    <t>註1:以契約生效日起每6個月為1期，最後1期若不足3個月者(含)則併入前1期款。俟各期期中報告審查通過後撥付下一期補助款。</t>
    <phoneticPr fontId="2" type="noConversion"/>
  </si>
  <si>
    <t>註2:請填寫綠色填滿之欄位後，電腦會自動編列全程預算數及各期各會計科目的補助款與自籌款金額及尾款。</t>
    <phoneticPr fontId="2" type="noConversion"/>
  </si>
  <si>
    <r>
      <t>SBIR</t>
    </r>
    <r>
      <rPr>
        <sz val="16"/>
        <rFont val="標楷體"/>
        <family val="4"/>
        <charset val="136"/>
      </rPr>
      <t>計畫歲出預算分配表</t>
    </r>
    <r>
      <rPr>
        <sz val="16"/>
        <rFont val="Times New Roman"/>
        <family val="1"/>
      </rPr>
      <t>(</t>
    </r>
    <r>
      <rPr>
        <sz val="16"/>
        <rFont val="標楷體"/>
        <family val="4"/>
        <charset val="136"/>
      </rPr>
      <t>格式</t>
    </r>
    <r>
      <rPr>
        <sz val="16"/>
        <rFont val="Times New Roman"/>
        <family val="1"/>
      </rPr>
      <t>D)
(</t>
    </r>
    <r>
      <rPr>
        <sz val="16"/>
        <rFont val="標楷體"/>
        <family val="4"/>
        <charset val="136"/>
      </rPr>
      <t>計畫期程為</t>
    </r>
    <r>
      <rPr>
        <sz val="16"/>
        <rFont val="Times New Roman"/>
        <family val="1"/>
      </rPr>
      <t>22-24</t>
    </r>
    <r>
      <rPr>
        <sz val="16"/>
        <rFont val="標楷體"/>
        <family val="4"/>
        <charset val="136"/>
      </rPr>
      <t>個月之計畫</t>
    </r>
    <r>
      <rPr>
        <sz val="16"/>
        <rFont val="Times New Roman"/>
        <family val="1"/>
      </rPr>
      <t>[5</t>
    </r>
    <r>
      <rPr>
        <sz val="16"/>
        <rFont val="標楷體"/>
        <family val="4"/>
        <charset val="136"/>
      </rPr>
      <t>期</t>
    </r>
    <r>
      <rPr>
        <sz val="16"/>
        <rFont val="Times New Roman"/>
        <family val="1"/>
      </rPr>
      <t>])</t>
    </r>
    <phoneticPr fontId="2" type="noConversion"/>
  </si>
  <si>
    <r>
      <t>金額單位</t>
    </r>
    <r>
      <rPr>
        <sz val="12"/>
        <rFont val="Times New Roman"/>
        <family val="1"/>
      </rPr>
      <t>:</t>
    </r>
    <r>
      <rPr>
        <sz val="12"/>
        <rFont val="標楷體"/>
        <family val="4"/>
        <charset val="136"/>
      </rPr>
      <t>千元</t>
    </r>
    <phoneticPr fontId="2" type="noConversion"/>
  </si>
  <si>
    <r>
      <t>計畫期程</t>
    </r>
    <r>
      <rPr>
        <sz val="12"/>
        <rFont val="Times New Roman"/>
        <family val="1"/>
      </rPr>
      <t>(</t>
    </r>
    <r>
      <rPr>
        <sz val="12"/>
        <rFont val="標楷體"/>
        <family val="4"/>
        <charset val="136"/>
      </rPr>
      <t>全程月數</t>
    </r>
    <r>
      <rPr>
        <sz val="12"/>
        <rFont val="Times New Roman"/>
        <family val="1"/>
      </rPr>
      <t>)</t>
    </r>
    <r>
      <rPr>
        <sz val="12"/>
        <rFont val="標楷體"/>
        <family val="4"/>
        <charset val="136"/>
      </rPr>
      <t>：</t>
    </r>
    <phoneticPr fontId="2" type="noConversion"/>
  </si>
  <si>
    <t>(由廠商填寫)</t>
    <phoneticPr fontId="2" type="noConversion"/>
  </si>
  <si>
    <t>尾款比例：</t>
    <phoneticPr fontId="2" type="noConversion"/>
  </si>
  <si>
    <r>
      <t>(</t>
    </r>
    <r>
      <rPr>
        <sz val="12"/>
        <rFont val="標楷體"/>
        <family val="4"/>
        <charset val="136"/>
      </rPr>
      <t>依計畫辦公室設定，請勿更動</t>
    </r>
    <r>
      <rPr>
        <sz val="12"/>
        <rFont val="Times New Roman"/>
        <family val="1"/>
      </rPr>
      <t>)</t>
    </r>
    <phoneticPr fontId="2" type="noConversion"/>
  </si>
  <si>
    <t>會計科目</t>
    <phoneticPr fontId="2" type="noConversion"/>
  </si>
  <si>
    <t>全程預算數</t>
    <phoneticPr fontId="2" type="noConversion"/>
  </si>
  <si>
    <r>
      <t>第</t>
    </r>
    <r>
      <rPr>
        <sz val="12"/>
        <rFont val="Times New Roman"/>
        <family val="1"/>
      </rPr>
      <t>1</t>
    </r>
    <r>
      <rPr>
        <sz val="12"/>
        <rFont val="標楷體"/>
        <family val="4"/>
        <charset val="136"/>
      </rPr>
      <t>期</t>
    </r>
    <phoneticPr fontId="2" type="noConversion"/>
  </si>
  <si>
    <r>
      <t>第</t>
    </r>
    <r>
      <rPr>
        <sz val="12"/>
        <rFont val="Times New Roman"/>
        <family val="1"/>
      </rPr>
      <t>2</t>
    </r>
    <r>
      <rPr>
        <sz val="12"/>
        <rFont val="標楷體"/>
        <family val="4"/>
        <charset val="136"/>
      </rPr>
      <t>期</t>
    </r>
    <phoneticPr fontId="2" type="noConversion"/>
  </si>
  <si>
    <r>
      <t>第</t>
    </r>
    <r>
      <rPr>
        <sz val="12"/>
        <rFont val="Times New Roman"/>
        <family val="1"/>
      </rPr>
      <t>3</t>
    </r>
    <r>
      <rPr>
        <sz val="12"/>
        <rFont val="標楷體"/>
        <family val="4"/>
        <charset val="136"/>
      </rPr>
      <t>期</t>
    </r>
    <phoneticPr fontId="2" type="noConversion"/>
  </si>
  <si>
    <r>
      <t>第</t>
    </r>
    <r>
      <rPr>
        <sz val="12"/>
        <rFont val="Times New Roman"/>
        <family val="1"/>
      </rPr>
      <t>4</t>
    </r>
    <r>
      <rPr>
        <sz val="12"/>
        <rFont val="標楷體"/>
        <family val="4"/>
        <charset val="136"/>
      </rPr>
      <t>期</t>
    </r>
    <phoneticPr fontId="2" type="noConversion"/>
  </si>
  <si>
    <r>
      <t>尾款</t>
    </r>
    <r>
      <rPr>
        <sz val="12"/>
        <rFont val="Times New Roman"/>
        <family val="1"/>
      </rPr>
      <t/>
    </r>
    <phoneticPr fontId="2" type="noConversion"/>
  </si>
  <si>
    <r>
      <t xml:space="preserve">    97</t>
    </r>
    <r>
      <rPr>
        <sz val="11"/>
        <rFont val="標楷體"/>
        <family val="4"/>
        <charset val="136"/>
      </rPr>
      <t>年</t>
    </r>
    <r>
      <rPr>
        <sz val="11"/>
        <rFont val="Times New Roman"/>
        <family val="1"/>
      </rPr>
      <t>2</t>
    </r>
    <r>
      <rPr>
        <sz val="11"/>
        <rFont val="標楷體"/>
        <family val="4"/>
        <charset val="136"/>
      </rPr>
      <t>月</t>
    </r>
    <r>
      <rPr>
        <sz val="11"/>
        <rFont val="Times New Roman"/>
        <family val="1"/>
      </rPr>
      <t>1</t>
    </r>
    <r>
      <rPr>
        <sz val="11"/>
        <rFont val="標楷體"/>
        <family val="4"/>
        <charset val="136"/>
      </rPr>
      <t>日</t>
    </r>
    <r>
      <rPr>
        <sz val="11"/>
        <rFont val="Times New Roman"/>
        <family val="1"/>
      </rPr>
      <t>~  97</t>
    </r>
    <r>
      <rPr>
        <sz val="11"/>
        <rFont val="標楷體"/>
        <family val="4"/>
        <charset val="136"/>
      </rPr>
      <t>年</t>
    </r>
    <r>
      <rPr>
        <sz val="11"/>
        <rFont val="Times New Roman"/>
        <family val="1"/>
      </rPr>
      <t>7</t>
    </r>
    <r>
      <rPr>
        <sz val="11"/>
        <rFont val="標楷體"/>
        <family val="4"/>
        <charset val="136"/>
      </rPr>
      <t>月</t>
    </r>
    <r>
      <rPr>
        <sz val="11"/>
        <rFont val="Times New Roman"/>
        <family val="1"/>
      </rPr>
      <t>31</t>
    </r>
    <r>
      <rPr>
        <sz val="11"/>
        <rFont val="標楷體"/>
        <family val="4"/>
        <charset val="136"/>
      </rPr>
      <t>日</t>
    </r>
    <phoneticPr fontId="2" type="noConversion"/>
  </si>
  <si>
    <r>
      <t xml:space="preserve">    97</t>
    </r>
    <r>
      <rPr>
        <sz val="11"/>
        <rFont val="標楷體"/>
        <family val="4"/>
        <charset val="136"/>
      </rPr>
      <t>年</t>
    </r>
    <r>
      <rPr>
        <sz val="11"/>
        <rFont val="Times New Roman"/>
        <family val="1"/>
      </rPr>
      <t>8</t>
    </r>
    <r>
      <rPr>
        <sz val="11"/>
        <rFont val="標楷體"/>
        <family val="4"/>
        <charset val="136"/>
      </rPr>
      <t>月</t>
    </r>
    <r>
      <rPr>
        <sz val="11"/>
        <rFont val="Times New Roman"/>
        <family val="1"/>
      </rPr>
      <t>1</t>
    </r>
    <r>
      <rPr>
        <sz val="11"/>
        <rFont val="標楷體"/>
        <family val="4"/>
        <charset val="136"/>
      </rPr>
      <t>日</t>
    </r>
    <r>
      <rPr>
        <sz val="11"/>
        <rFont val="Times New Roman"/>
        <family val="1"/>
      </rPr>
      <t>~  98</t>
    </r>
    <r>
      <rPr>
        <sz val="11"/>
        <rFont val="標楷體"/>
        <family val="4"/>
        <charset val="136"/>
      </rPr>
      <t>年</t>
    </r>
    <r>
      <rPr>
        <sz val="11"/>
        <rFont val="Times New Roman"/>
        <family val="1"/>
      </rPr>
      <t>1</t>
    </r>
    <r>
      <rPr>
        <sz val="11"/>
        <rFont val="標楷體"/>
        <family val="4"/>
        <charset val="136"/>
      </rPr>
      <t>月</t>
    </r>
    <r>
      <rPr>
        <sz val="11"/>
        <rFont val="Times New Roman"/>
        <family val="1"/>
      </rPr>
      <t>31</t>
    </r>
    <r>
      <rPr>
        <sz val="11"/>
        <rFont val="標楷體"/>
        <family val="4"/>
        <charset val="136"/>
      </rPr>
      <t>日</t>
    </r>
    <phoneticPr fontId="2" type="noConversion"/>
  </si>
  <si>
    <r>
      <t xml:space="preserve">    98</t>
    </r>
    <r>
      <rPr>
        <sz val="11"/>
        <rFont val="標楷體"/>
        <family val="4"/>
        <charset val="136"/>
      </rPr>
      <t>年</t>
    </r>
    <r>
      <rPr>
        <sz val="11"/>
        <rFont val="Times New Roman"/>
        <family val="1"/>
      </rPr>
      <t>2</t>
    </r>
    <r>
      <rPr>
        <sz val="11"/>
        <rFont val="標楷體"/>
        <family val="4"/>
        <charset val="136"/>
      </rPr>
      <t>月</t>
    </r>
    <r>
      <rPr>
        <sz val="11"/>
        <rFont val="Times New Roman"/>
        <family val="1"/>
      </rPr>
      <t>1</t>
    </r>
    <r>
      <rPr>
        <sz val="11"/>
        <rFont val="標楷體"/>
        <family val="4"/>
        <charset val="136"/>
      </rPr>
      <t>日</t>
    </r>
    <r>
      <rPr>
        <sz val="11"/>
        <rFont val="Times New Roman"/>
        <family val="1"/>
      </rPr>
      <t>~  98</t>
    </r>
    <r>
      <rPr>
        <sz val="11"/>
        <rFont val="標楷體"/>
        <family val="4"/>
        <charset val="136"/>
      </rPr>
      <t>年</t>
    </r>
    <r>
      <rPr>
        <sz val="11"/>
        <rFont val="Times New Roman"/>
        <family val="1"/>
      </rPr>
      <t>7</t>
    </r>
    <r>
      <rPr>
        <sz val="11"/>
        <rFont val="標楷體"/>
        <family val="4"/>
        <charset val="136"/>
      </rPr>
      <t>月</t>
    </r>
    <r>
      <rPr>
        <sz val="11"/>
        <rFont val="Times New Roman"/>
        <family val="1"/>
      </rPr>
      <t>31</t>
    </r>
    <r>
      <rPr>
        <sz val="11"/>
        <rFont val="標楷體"/>
        <family val="4"/>
        <charset val="136"/>
      </rPr>
      <t>日</t>
    </r>
    <phoneticPr fontId="2" type="noConversion"/>
  </si>
  <si>
    <r>
      <t xml:space="preserve">    98</t>
    </r>
    <r>
      <rPr>
        <sz val="11"/>
        <rFont val="標楷體"/>
        <family val="4"/>
        <charset val="136"/>
      </rPr>
      <t>年</t>
    </r>
    <r>
      <rPr>
        <sz val="11"/>
        <rFont val="Times New Roman"/>
        <family val="1"/>
      </rPr>
      <t>8</t>
    </r>
    <r>
      <rPr>
        <sz val="11"/>
        <rFont val="標楷體"/>
        <family val="4"/>
        <charset val="136"/>
      </rPr>
      <t>月</t>
    </r>
    <r>
      <rPr>
        <sz val="11"/>
        <rFont val="Times New Roman"/>
        <family val="1"/>
      </rPr>
      <t>1</t>
    </r>
    <r>
      <rPr>
        <sz val="11"/>
        <rFont val="標楷體"/>
        <family val="4"/>
        <charset val="136"/>
      </rPr>
      <t>日</t>
    </r>
    <r>
      <rPr>
        <sz val="11"/>
        <rFont val="Times New Roman"/>
        <family val="1"/>
      </rPr>
      <t>~  99</t>
    </r>
    <r>
      <rPr>
        <sz val="11"/>
        <rFont val="標楷體"/>
        <family val="4"/>
        <charset val="136"/>
      </rPr>
      <t>年</t>
    </r>
    <r>
      <rPr>
        <sz val="11"/>
        <rFont val="Times New Roman"/>
        <family val="1"/>
      </rPr>
      <t>1</t>
    </r>
    <r>
      <rPr>
        <sz val="11"/>
        <rFont val="標楷體"/>
        <family val="4"/>
        <charset val="136"/>
      </rPr>
      <t>月</t>
    </r>
    <r>
      <rPr>
        <sz val="11"/>
        <rFont val="Times New Roman"/>
        <family val="1"/>
      </rPr>
      <t>31</t>
    </r>
    <r>
      <rPr>
        <sz val="11"/>
        <rFont val="標楷體"/>
        <family val="4"/>
        <charset val="136"/>
      </rPr>
      <t>日</t>
    </r>
    <phoneticPr fontId="2" type="noConversion"/>
  </si>
  <si>
    <t>補助款</t>
    <phoneticPr fontId="2" type="noConversion"/>
  </si>
  <si>
    <t>自籌款</t>
    <phoneticPr fontId="2" type="noConversion"/>
  </si>
  <si>
    <t>總經費</t>
    <phoneticPr fontId="2" type="noConversion"/>
  </si>
  <si>
    <t>小計</t>
    <phoneticPr fontId="2" type="noConversion"/>
  </si>
  <si>
    <r>
      <t>合</t>
    </r>
    <r>
      <rPr>
        <sz val="12"/>
        <rFont val="Times New Roman"/>
        <family val="1"/>
      </rPr>
      <t xml:space="preserve">                 </t>
    </r>
    <r>
      <rPr>
        <sz val="12"/>
        <rFont val="標楷體"/>
        <family val="4"/>
        <charset val="136"/>
      </rPr>
      <t>計</t>
    </r>
    <phoneticPr fontId="2" type="noConversion"/>
  </si>
  <si>
    <t>註1:以契約生效日起每6個月為1期，最後1期若不足3個月者(含)則併入前1期款。俟各期期中報告審查通過後撥付下一期補助款。</t>
    <phoneticPr fontId="2" type="noConversion"/>
  </si>
  <si>
    <t>註2:請填寫綠色填滿之欄位後，電腦會自動編列全程預算數及各期各會計科目的補助款與自籌款金額及尾款。</t>
    <phoneticPr fontId="2" type="noConversion"/>
  </si>
  <si>
    <t>計畫編號:00000000                計畫名稱:○○○○○○○○                         公司名稱:○○○○○○○○</t>
    <phoneticPr fontId="2" type="noConversion"/>
  </si>
  <si>
    <r>
      <t>SBIR</t>
    </r>
    <r>
      <rPr>
        <sz val="16"/>
        <rFont val="標楷體"/>
        <family val="4"/>
        <charset val="136"/>
      </rPr>
      <t>計畫歲出預算分配表</t>
    </r>
    <r>
      <rPr>
        <sz val="16"/>
        <rFont val="Times New Roman"/>
        <family val="1"/>
      </rPr>
      <t>(</t>
    </r>
    <r>
      <rPr>
        <sz val="16"/>
        <rFont val="標楷體"/>
        <family val="4"/>
        <charset val="136"/>
      </rPr>
      <t>格式</t>
    </r>
    <r>
      <rPr>
        <sz val="16"/>
        <rFont val="Times New Roman"/>
        <family val="1"/>
      </rPr>
      <t>A)</t>
    </r>
    <phoneticPr fontId="2" type="noConversion"/>
  </si>
  <si>
    <r>
      <t>(</t>
    </r>
    <r>
      <rPr>
        <sz val="16"/>
        <rFont val="標楷體"/>
        <family val="4"/>
        <charset val="136"/>
      </rPr>
      <t>計畫期程於</t>
    </r>
    <r>
      <rPr>
        <sz val="16"/>
        <rFont val="Times New Roman"/>
        <family val="1"/>
      </rPr>
      <t>9</t>
    </r>
    <r>
      <rPr>
        <sz val="16"/>
        <rFont val="標楷體"/>
        <family val="4"/>
        <charset val="136"/>
      </rPr>
      <t>個月(含)以內之</t>
    </r>
    <r>
      <rPr>
        <sz val="16"/>
        <rFont val="標楷體"/>
        <family val="4"/>
        <charset val="136"/>
      </rPr>
      <t>計畫</t>
    </r>
    <r>
      <rPr>
        <sz val="16"/>
        <rFont val="Times New Roman"/>
        <family val="1"/>
      </rPr>
      <t>)</t>
    </r>
    <phoneticPr fontId="2" type="noConversion"/>
  </si>
  <si>
    <t>金額單位：千元</t>
    <phoneticPr fontId="2" type="noConversion"/>
  </si>
  <si>
    <r>
      <t>第</t>
    </r>
    <r>
      <rPr>
        <sz val="12"/>
        <rFont val="Times New Roman"/>
        <family val="1"/>
      </rPr>
      <t>1</t>
    </r>
    <r>
      <rPr>
        <sz val="12"/>
        <rFont val="標楷體"/>
        <family val="4"/>
        <charset val="136"/>
      </rPr>
      <t>期</t>
    </r>
    <r>
      <rPr>
        <sz val="12"/>
        <rFont val="Times New Roman"/>
        <family val="1"/>
      </rPr>
      <t>(</t>
    </r>
    <r>
      <rPr>
        <sz val="12"/>
        <rFont val="標楷體"/>
        <family val="4"/>
        <charset val="136"/>
      </rPr>
      <t>補助款</t>
    </r>
    <r>
      <rPr>
        <sz val="12"/>
        <rFont val="Times New Roman"/>
        <family val="1"/>
      </rPr>
      <t>+100%</t>
    </r>
    <r>
      <rPr>
        <sz val="12"/>
        <rFont val="標楷體"/>
        <family val="4"/>
        <charset val="136"/>
      </rPr>
      <t>自籌款</t>
    </r>
    <r>
      <rPr>
        <sz val="12"/>
        <rFont val="Times New Roman"/>
        <family val="1"/>
      </rPr>
      <t>)</t>
    </r>
    <phoneticPr fontId="2" type="noConversion"/>
  </si>
  <si>
    <r>
      <t>註</t>
    </r>
    <r>
      <rPr>
        <sz val="10"/>
        <rFont val="Times New Roman"/>
        <family val="1"/>
      </rPr>
      <t>1:</t>
    </r>
    <r>
      <rPr>
        <sz val="10"/>
        <rFont val="標楷體"/>
        <family val="4"/>
        <charset val="136"/>
      </rPr>
      <t>將計畫經費分為</t>
    </r>
    <r>
      <rPr>
        <sz val="10"/>
        <rFont val="Times New Roman"/>
        <family val="1"/>
      </rPr>
      <t>2</t>
    </r>
    <r>
      <rPr>
        <sz val="10"/>
        <rFont val="標楷體"/>
        <family val="4"/>
        <charset val="136"/>
      </rPr>
      <t>期編列。第</t>
    </r>
    <r>
      <rPr>
        <sz val="10"/>
        <rFont val="Times New Roman"/>
        <family val="1"/>
      </rPr>
      <t>1</t>
    </r>
    <r>
      <rPr>
        <sz val="10"/>
        <rFont val="標楷體"/>
        <family val="4"/>
        <charset val="136"/>
      </rPr>
      <t>期</t>
    </r>
    <r>
      <rPr>
        <sz val="10"/>
        <rFont val="Times New Roman"/>
        <family val="1"/>
      </rPr>
      <t>:</t>
    </r>
    <r>
      <rPr>
        <sz val="10"/>
        <rFont val="標楷體"/>
        <family val="4"/>
        <charset val="136"/>
      </rPr>
      <t>補助款</t>
    </r>
    <r>
      <rPr>
        <sz val="10"/>
        <rFont val="Times New Roman"/>
        <family val="1"/>
      </rPr>
      <t>(</t>
    </r>
    <r>
      <rPr>
        <sz val="10"/>
        <rFont val="標楷體"/>
        <family val="4"/>
        <charset val="136"/>
      </rPr>
      <t>於簽約時撥付一定比例之補助款</t>
    </r>
    <r>
      <rPr>
        <sz val="10"/>
        <rFont val="Times New Roman"/>
        <family val="1"/>
      </rPr>
      <t>)</t>
    </r>
    <r>
      <rPr>
        <sz val="10"/>
        <rFont val="標楷體"/>
        <family val="4"/>
        <charset val="136"/>
      </rPr>
      <t>＋</t>
    </r>
    <r>
      <rPr>
        <sz val="10"/>
        <rFont val="Times New Roman"/>
        <family val="1"/>
      </rPr>
      <t>100</t>
    </r>
    <r>
      <rPr>
        <sz val="10"/>
        <rFont val="標楷體"/>
        <family val="4"/>
        <charset val="136"/>
      </rPr>
      <t>自籌款；第</t>
    </r>
    <r>
      <rPr>
        <sz val="10"/>
        <rFont val="Times New Roman"/>
        <family val="1"/>
      </rPr>
      <t>2</t>
    </r>
    <r>
      <rPr>
        <sz val="10"/>
        <rFont val="標楷體"/>
        <family val="4"/>
        <charset val="136"/>
      </rPr>
      <t>期</t>
    </r>
    <r>
      <rPr>
        <sz val="10"/>
        <rFont val="Times New Roman"/>
        <family val="1"/>
      </rPr>
      <t>:</t>
    </r>
    <r>
      <rPr>
        <sz val="10"/>
        <rFont val="標楷體"/>
        <family val="4"/>
        <charset val="136"/>
      </rPr>
      <t>剩餘之補助款</t>
    </r>
    <r>
      <rPr>
        <sz val="10"/>
        <rFont val="Times New Roman"/>
        <family val="1"/>
      </rPr>
      <t>(</t>
    </r>
    <r>
      <rPr>
        <sz val="10"/>
        <rFont val="標楷體"/>
        <family val="4"/>
        <charset val="136"/>
      </rPr>
      <t>於結案報告審查通過後撥款</t>
    </r>
    <r>
      <rPr>
        <sz val="10"/>
        <rFont val="Times New Roman"/>
        <family val="1"/>
      </rPr>
      <t>)</t>
    </r>
    <r>
      <rPr>
        <sz val="10"/>
        <rFont val="標楷體"/>
        <family val="4"/>
        <charset val="136"/>
      </rPr>
      <t>。</t>
    </r>
    <phoneticPr fontId="2" type="noConversion"/>
  </si>
  <si>
    <t>註2:請填寫綠色填滿之欄位後，電腦會自動編列全程預算數及各期各會計科目的補助款與自籌款金額。</t>
    <phoneticPr fontId="2" type="noConversion"/>
  </si>
  <si>
    <t>計畫編號:00000000                計畫名稱:○○○○○○○○                                      公司名稱:○○○○○○○○</t>
    <phoneticPr fontId="2" type="noConversion"/>
  </si>
  <si>
    <r>
      <t>5.</t>
    </r>
    <r>
      <rPr>
        <sz val="12"/>
        <rFont val="標楷體"/>
        <family val="4"/>
        <charset val="136"/>
      </rPr>
      <t>技術移轉及委託費</t>
    </r>
    <phoneticPr fontId="2" type="noConversion"/>
  </si>
  <si>
    <t>計畫編號:00000000              計畫名稱: ○○○○○○○○              公司名稱:○○○○○○○○</t>
    <phoneticPr fontId="2" type="noConversion"/>
  </si>
  <si>
    <r>
      <t>合</t>
    </r>
    <r>
      <rPr>
        <b/>
        <sz val="12"/>
        <rFont val="Times New Roman"/>
        <family val="1"/>
      </rPr>
      <t xml:space="preserve">                 </t>
    </r>
    <r>
      <rPr>
        <b/>
        <sz val="12"/>
        <rFont val="標楷體"/>
        <family val="4"/>
        <charset val="136"/>
      </rPr>
      <t>計</t>
    </r>
    <phoneticPr fontId="2" type="noConversion"/>
  </si>
  <si>
    <r>
      <t xml:space="preserve"> 97</t>
    </r>
    <r>
      <rPr>
        <sz val="11"/>
        <rFont val="標楷體"/>
        <family val="4"/>
        <charset val="136"/>
      </rPr>
      <t>年</t>
    </r>
    <r>
      <rPr>
        <sz val="11"/>
        <rFont val="Times New Roman"/>
        <family val="1"/>
      </rPr>
      <t>2</t>
    </r>
    <r>
      <rPr>
        <sz val="11"/>
        <rFont val="標楷體"/>
        <family val="4"/>
        <charset val="136"/>
      </rPr>
      <t>月</t>
    </r>
    <r>
      <rPr>
        <sz val="11"/>
        <rFont val="Times New Roman"/>
        <family val="1"/>
      </rPr>
      <t>1</t>
    </r>
    <r>
      <rPr>
        <sz val="11"/>
        <rFont val="標楷體"/>
        <family val="4"/>
        <charset val="136"/>
      </rPr>
      <t>日</t>
    </r>
    <r>
      <rPr>
        <sz val="11"/>
        <rFont val="Times New Roman"/>
        <family val="1"/>
      </rPr>
      <t>~  97</t>
    </r>
    <r>
      <rPr>
        <sz val="11"/>
        <rFont val="標楷體"/>
        <family val="4"/>
        <charset val="136"/>
      </rPr>
      <t>年</t>
    </r>
    <r>
      <rPr>
        <sz val="11"/>
        <rFont val="Times New Roman"/>
        <family val="1"/>
      </rPr>
      <t>7</t>
    </r>
    <r>
      <rPr>
        <sz val="11"/>
        <rFont val="標楷體"/>
        <family val="4"/>
        <charset val="136"/>
      </rPr>
      <t>月</t>
    </r>
    <r>
      <rPr>
        <sz val="11"/>
        <rFont val="Times New Roman"/>
        <family val="1"/>
      </rPr>
      <t>31</t>
    </r>
    <r>
      <rPr>
        <sz val="11"/>
        <rFont val="標楷體"/>
        <family val="4"/>
        <charset val="136"/>
      </rPr>
      <t>日</t>
    </r>
    <phoneticPr fontId="2" type="noConversion"/>
  </si>
  <si>
    <r>
      <t xml:space="preserve"> 97</t>
    </r>
    <r>
      <rPr>
        <sz val="11"/>
        <rFont val="標楷體"/>
        <family val="4"/>
        <charset val="136"/>
      </rPr>
      <t>年</t>
    </r>
    <r>
      <rPr>
        <sz val="11"/>
        <rFont val="Times New Roman"/>
        <family val="1"/>
      </rPr>
      <t>8</t>
    </r>
    <r>
      <rPr>
        <sz val="11"/>
        <rFont val="標楷體"/>
        <family val="4"/>
        <charset val="136"/>
      </rPr>
      <t>月</t>
    </r>
    <r>
      <rPr>
        <sz val="11"/>
        <rFont val="Times New Roman"/>
        <family val="1"/>
      </rPr>
      <t>1</t>
    </r>
    <r>
      <rPr>
        <sz val="11"/>
        <rFont val="標楷體"/>
        <family val="4"/>
        <charset val="136"/>
      </rPr>
      <t>日</t>
    </r>
    <r>
      <rPr>
        <sz val="11"/>
        <rFont val="Times New Roman"/>
        <family val="1"/>
      </rPr>
      <t>~  98</t>
    </r>
    <r>
      <rPr>
        <sz val="11"/>
        <rFont val="標楷體"/>
        <family val="4"/>
        <charset val="136"/>
      </rPr>
      <t>年</t>
    </r>
    <r>
      <rPr>
        <sz val="11"/>
        <rFont val="Times New Roman"/>
        <family val="1"/>
      </rPr>
      <t>1</t>
    </r>
    <r>
      <rPr>
        <sz val="11"/>
        <rFont val="標楷體"/>
        <family val="4"/>
        <charset val="136"/>
      </rPr>
      <t>月</t>
    </r>
    <r>
      <rPr>
        <sz val="11"/>
        <rFont val="Times New Roman"/>
        <family val="1"/>
      </rPr>
      <t>31</t>
    </r>
    <r>
      <rPr>
        <sz val="11"/>
        <rFont val="標楷體"/>
        <family val="4"/>
        <charset val="136"/>
      </rPr>
      <t>日</t>
    </r>
    <phoneticPr fontId="2" type="noConversion"/>
  </si>
  <si>
    <r>
      <t>SBIR</t>
    </r>
    <r>
      <rPr>
        <sz val="16"/>
        <rFont val="標楷體"/>
        <family val="4"/>
        <charset val="136"/>
      </rPr>
      <t>計畫歲出預算分配表</t>
    </r>
    <r>
      <rPr>
        <sz val="16"/>
        <rFont val="Times New Roman"/>
        <family val="1"/>
      </rPr>
      <t>(</t>
    </r>
    <r>
      <rPr>
        <sz val="16"/>
        <rFont val="標楷體"/>
        <family val="4"/>
        <charset val="136"/>
      </rPr>
      <t>格式</t>
    </r>
    <r>
      <rPr>
        <sz val="16"/>
        <rFont val="Times New Roman"/>
        <family val="1"/>
      </rPr>
      <t>C)
(</t>
    </r>
    <r>
      <rPr>
        <sz val="16"/>
        <rFont val="標楷體"/>
        <family val="4"/>
        <charset val="136"/>
      </rPr>
      <t>計畫期程為</t>
    </r>
    <r>
      <rPr>
        <sz val="16"/>
        <rFont val="Times New Roman"/>
        <family val="1"/>
      </rPr>
      <t>16-21</t>
    </r>
    <r>
      <rPr>
        <sz val="16"/>
        <rFont val="標楷體"/>
        <family val="4"/>
        <charset val="136"/>
      </rPr>
      <t>個月之計畫</t>
    </r>
    <r>
      <rPr>
        <sz val="16"/>
        <rFont val="Times New Roman"/>
        <family val="1"/>
      </rPr>
      <t>[4</t>
    </r>
    <r>
      <rPr>
        <sz val="16"/>
        <rFont val="標楷體"/>
        <family val="4"/>
        <charset val="136"/>
      </rPr>
      <t>期</t>
    </r>
    <r>
      <rPr>
        <sz val="16"/>
        <rFont val="Times New Roman"/>
        <family val="1"/>
      </rPr>
      <t>])</t>
    </r>
    <phoneticPr fontId="2" type="noConversion"/>
  </si>
  <si>
    <r>
      <t>6.</t>
    </r>
    <r>
      <rPr>
        <sz val="12"/>
        <rFont val="標楷體"/>
        <family val="4"/>
        <charset val="136"/>
      </rPr>
      <t>國內差旅費</t>
    </r>
    <phoneticPr fontId="2" type="noConversion"/>
  </si>
  <si>
    <r>
      <t>7.</t>
    </r>
    <r>
      <rPr>
        <sz val="12"/>
        <rFont val="標楷體"/>
        <family val="4"/>
        <charset val="136"/>
      </rPr>
      <t>專利申請費</t>
    </r>
    <phoneticPr fontId="2" type="noConversion"/>
  </si>
  <si>
    <r>
      <t>97</t>
    </r>
    <r>
      <rPr>
        <sz val="12"/>
        <rFont val="標楷體"/>
        <family val="4"/>
        <charset val="136"/>
      </rPr>
      <t>年</t>
    </r>
    <r>
      <rPr>
        <sz val="12"/>
        <rFont val="Times New Roman"/>
        <family val="1"/>
      </rPr>
      <t>2</t>
    </r>
    <r>
      <rPr>
        <sz val="12"/>
        <rFont val="標楷體"/>
        <family val="4"/>
        <charset val="136"/>
      </rPr>
      <t>月</t>
    </r>
    <r>
      <rPr>
        <sz val="12"/>
        <rFont val="Times New Roman"/>
        <family val="1"/>
      </rPr>
      <t>1</t>
    </r>
    <r>
      <rPr>
        <sz val="12"/>
        <rFont val="標楷體"/>
        <family val="4"/>
        <charset val="136"/>
      </rPr>
      <t>日</t>
    </r>
    <r>
      <rPr>
        <sz val="12"/>
        <rFont val="Times New Roman"/>
        <family val="1"/>
      </rPr>
      <t>~97</t>
    </r>
    <r>
      <rPr>
        <sz val="12"/>
        <rFont val="標楷體"/>
        <family val="4"/>
        <charset val="136"/>
      </rPr>
      <t>年</t>
    </r>
    <r>
      <rPr>
        <sz val="12"/>
        <rFont val="Times New Roman"/>
        <family val="1"/>
      </rPr>
      <t>7</t>
    </r>
    <r>
      <rPr>
        <sz val="12"/>
        <rFont val="標楷體"/>
        <family val="4"/>
        <charset val="136"/>
      </rPr>
      <t>月</t>
    </r>
    <r>
      <rPr>
        <sz val="12"/>
        <rFont val="Times New Roman"/>
        <family val="1"/>
      </rPr>
      <t>31</t>
    </r>
    <r>
      <rPr>
        <sz val="12"/>
        <rFont val="標楷體"/>
        <family val="4"/>
        <charset val="136"/>
      </rPr>
      <t>日</t>
    </r>
    <phoneticPr fontId="2" type="noConversion"/>
  </si>
  <si>
    <r>
      <t>SBIR</t>
    </r>
    <r>
      <rPr>
        <sz val="16"/>
        <rFont val="標楷體"/>
        <family val="4"/>
        <charset val="136"/>
      </rPr>
      <t>計畫歲出預算分配表</t>
    </r>
    <r>
      <rPr>
        <sz val="16"/>
        <rFont val="Times New Roman"/>
        <family val="1"/>
      </rPr>
      <t>(</t>
    </r>
    <r>
      <rPr>
        <sz val="16"/>
        <rFont val="標楷體"/>
        <family val="4"/>
        <charset val="136"/>
      </rPr>
      <t>格式</t>
    </r>
    <r>
      <rPr>
        <sz val="16"/>
        <rFont val="Times New Roman"/>
        <family val="1"/>
      </rPr>
      <t>B)
(</t>
    </r>
    <r>
      <rPr>
        <sz val="16"/>
        <rFont val="標楷體"/>
        <family val="4"/>
        <charset val="136"/>
      </rPr>
      <t>計畫期程為</t>
    </r>
    <r>
      <rPr>
        <sz val="16"/>
        <rFont val="Times New Roman"/>
        <family val="1"/>
      </rPr>
      <t>10-15</t>
    </r>
    <r>
      <rPr>
        <sz val="16"/>
        <rFont val="標楷體"/>
        <family val="4"/>
        <charset val="136"/>
      </rPr>
      <t>個月之計畫</t>
    </r>
    <r>
      <rPr>
        <sz val="16"/>
        <rFont val="Times New Roman"/>
        <family val="1"/>
      </rPr>
      <t>[3</t>
    </r>
    <r>
      <rPr>
        <sz val="16"/>
        <rFont val="標楷體"/>
        <family val="4"/>
        <charset val="136"/>
      </rPr>
      <t>期</t>
    </r>
    <r>
      <rPr>
        <sz val="16"/>
        <rFont val="Times New Roman"/>
        <family val="1"/>
      </rPr>
      <t>])</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</si>
</sst>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0%"/>
  </numFmts>
  <fonts count="16" x14ac:knownFonts="1">
    <font>
      <sz val="12"/>
      <name val="新細明體"/>
      <family val="1"/>
      <charset val="136"/>
    </font>
    <font>
      <sz val="12"/>
      <name val="新細明體"/>
      <family val="1"/>
      <charset val="136"/>
    </font>
    <font>
      <sz val="9"/>
      <name val="新細明體"/>
      <family val="1"/>
      <charset val="136"/>
    </font>
    <font>
      <sz val="12"/>
      <name val="Times New Roman"/>
      <family val="1"/>
    </font>
    <font>
      <sz val="12"/>
      <name val="標楷體"/>
      <family val="4"/>
      <charset val="136"/>
    </font>
    <font>
      <sz val="11"/>
      <name val="標楷體"/>
      <family val="4"/>
      <charset val="136"/>
    </font>
    <font>
      <sz val="16"/>
      <name val="標楷體"/>
      <family val="4"/>
      <charset val="136"/>
    </font>
    <font>
      <sz val="11"/>
      <name val="Times New Roman"/>
      <family val="1"/>
    </font>
    <font>
      <sz val="16"/>
      <name val="Times New Roman"/>
      <family val="1"/>
    </font>
    <font>
      <sz val="11"/>
      <name val="新細明體"/>
      <family val="1"/>
      <charset val="136"/>
    </font>
    <font>
      <sz val="12"/>
      <name val="新細明體"/>
      <family val="1"/>
      <charset val="136"/>
    </font>
    <font>
      <sz val="10"/>
      <name val="標楷體"/>
      <family val="4"/>
      <charset val="136"/>
    </font>
    <font>
      <sz val="10"/>
      <name val="Times New Roman"/>
      <family val="1"/>
    </font>
    <font>
      <b/>
      <sz val="12"/>
      <color indexed="10"/>
      <name val="Times New Roman"/>
      <family val="1"/>
    </font>
    <font>
      <b/>
      <sz val="12"/>
      <name val="標楷體"/>
      <family val="4"/>
      <charset val="136"/>
    </font>
    <font>
      <b/>
      <sz val="12"/>
      <name val="Times New Roman"/>
      <family val="1"/>
    </font>
  </fonts>
  <fills count="4">
    <fill>
      <patternFill patternType="none"/>
    </fill>
    <fill>
      <patternFill patternType="gray125"/>
    </fill>
    <fill>
      <patternFill patternType="solid">
        <fgColor indexed="42"/>
        <bgColor indexed="64"/>
      </patternFill>
    </fill>
    <fill>
      <patternFill patternType="solid">
        <fgColor rgb="FFCCFFCC"/>
        <bgColor indexed="64"/>
      </patternFill>
    </fill>
  </fills>
  <borders count="40">
    <border>
      <left/>
      <right/>
      <top/>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right/>
      <top/>
      <bottom style="medium">
        <color indexed="64"/>
      </bottom>
      <diagonal/>
    </border>
    <border>
      <left style="thin">
        <color indexed="64"/>
      </left>
      <right style="medium">
        <color indexed="64"/>
      </right>
      <top/>
      <bottom/>
      <diagonal/>
    </border>
    <border>
      <left/>
      <right style="medium">
        <color indexed="64"/>
      </right>
      <top/>
      <bottom style="thin">
        <color indexed="64"/>
      </bottom>
      <diagonal/>
    </border>
    <border>
      <left style="thin">
        <color indexed="64"/>
      </left>
      <right style="medium">
        <color indexed="64"/>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style="medium">
        <color indexed="64"/>
      </left>
      <right style="thin">
        <color indexed="64"/>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double">
        <color indexed="64"/>
      </bottom>
      <diagonal/>
    </border>
    <border>
      <left/>
      <right/>
      <top style="thin">
        <color indexed="64"/>
      </top>
      <bottom/>
      <diagonal/>
    </border>
    <border>
      <left style="thin">
        <color indexed="64"/>
      </left>
      <right/>
      <top style="thin">
        <color indexed="64"/>
      </top>
      <bottom style="double">
        <color indexed="64"/>
      </bottom>
      <diagonal/>
    </border>
    <border>
      <left/>
      <right/>
      <top style="double">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double">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double">
        <color indexed="64"/>
      </bottom>
      <diagonal/>
    </border>
    <border>
      <left/>
      <right style="medium">
        <color indexed="64"/>
      </right>
      <top/>
      <bottom/>
      <diagonal/>
    </border>
  </borders>
  <cellStyleXfs count="2">
    <xf numFmtId="0" fontId="0" fillId="0" borderId="0"/>
    <xf numFmtId="9" fontId="1" fillId="0" borderId="0" applyFont="0" applyFill="0" applyBorder="0" applyAlignment="0" applyProtection="0"/>
  </cellStyleXfs>
  <cellXfs count="116">
    <xf numFmtId="0" fontId="0" fillId="0" borderId="0" xfId="0"/>
    <xf numFmtId="0" fontId="4" fillId="0" borderId="1" xfId="0" applyFont="1" applyBorder="1" applyAlignment="1">
      <alignment horizontal="center" vertical="center"/>
    </xf>
    <xf numFmtId="0" fontId="6" fillId="0" borderId="0" xfId="0" applyFont="1" applyAlignment="1">
      <alignment horizontal="center" vertical="center"/>
    </xf>
    <xf numFmtId="0" fontId="4" fillId="0" borderId="2" xfId="0" applyFont="1" applyBorder="1" applyAlignment="1">
      <alignment horizontal="center" vertical="center"/>
    </xf>
    <xf numFmtId="0" fontId="3" fillId="0" borderId="0" xfId="0" applyFont="1"/>
    <xf numFmtId="0" fontId="0" fillId="0" borderId="0" xfId="0" applyAlignment="1">
      <alignment vertical="top"/>
    </xf>
    <xf numFmtId="0" fontId="4" fillId="0" borderId="1" xfId="0" applyFont="1" applyBorder="1" applyAlignment="1">
      <alignment horizontal="center" vertical="center" wrapText="1"/>
    </xf>
    <xf numFmtId="0" fontId="5" fillId="0" borderId="0" xfId="0" applyFont="1"/>
    <xf numFmtId="0" fontId="9" fillId="0" borderId="0" xfId="0" applyFont="1"/>
    <xf numFmtId="176" fontId="3" fillId="0" borderId="3" xfId="0" applyNumberFormat="1" applyFont="1" applyBorder="1" applyAlignment="1">
      <alignment horizontal="right" vertical="center"/>
    </xf>
    <xf numFmtId="176" fontId="3" fillId="0" borderId="4" xfId="0" applyNumberFormat="1" applyFont="1" applyBorder="1" applyAlignment="1">
      <alignment horizontal="right" vertical="center"/>
    </xf>
    <xf numFmtId="176" fontId="3" fillId="2" borderId="3" xfId="0" applyNumberFormat="1" applyFont="1" applyFill="1" applyBorder="1" applyAlignment="1">
      <alignment horizontal="right" vertical="center"/>
    </xf>
    <xf numFmtId="0" fontId="3" fillId="2" borderId="5" xfId="0" applyFont="1" applyFill="1" applyBorder="1" applyAlignment="1">
      <alignment horizontal="left" vertical="center"/>
    </xf>
    <xf numFmtId="0" fontId="4" fillId="0" borderId="5" xfId="0" applyFont="1" applyBorder="1" applyAlignment="1">
      <alignment horizontal="left" vertical="center"/>
    </xf>
    <xf numFmtId="0" fontId="3" fillId="0" borderId="5" xfId="0" applyFont="1" applyBorder="1" applyAlignment="1">
      <alignment horizontal="center" vertical="center"/>
    </xf>
    <xf numFmtId="0" fontId="3" fillId="0" borderId="5" xfId="0" applyFont="1" applyBorder="1"/>
    <xf numFmtId="0" fontId="4" fillId="0" borderId="6" xfId="0" applyFont="1" applyBorder="1" applyAlignment="1">
      <alignment horizontal="left"/>
    </xf>
    <xf numFmtId="0" fontId="4" fillId="0" borderId="6" xfId="0" applyFont="1" applyBorder="1" applyAlignment="1">
      <alignment horizontal="center" vertical="center"/>
    </xf>
    <xf numFmtId="0" fontId="3" fillId="0" borderId="6" xfId="0" applyFont="1" applyBorder="1" applyAlignment="1">
      <alignment horizontal="left"/>
    </xf>
    <xf numFmtId="0" fontId="5" fillId="0" borderId="6" xfId="0" applyFont="1" applyBorder="1" applyAlignment="1">
      <alignment horizontal="right" vertical="center"/>
    </xf>
    <xf numFmtId="0" fontId="4" fillId="0" borderId="6" xfId="0" applyFont="1" applyBorder="1" applyAlignment="1">
      <alignment horizontal="right" vertical="center"/>
    </xf>
    <xf numFmtId="176" fontId="3" fillId="0" borderId="7" xfId="0" applyNumberFormat="1" applyFont="1" applyBorder="1" applyAlignment="1">
      <alignment horizontal="right" vertical="center"/>
    </xf>
    <xf numFmtId="176" fontId="3" fillId="0" borderId="9" xfId="0" applyNumberFormat="1" applyFont="1" applyBorder="1" applyAlignment="1">
      <alignment horizontal="right" vertical="center"/>
    </xf>
    <xf numFmtId="0" fontId="3" fillId="0" borderId="11" xfId="0" applyFont="1" applyBorder="1" applyAlignment="1">
      <alignment horizontal="left" vertical="center"/>
    </xf>
    <xf numFmtId="0" fontId="4" fillId="0" borderId="12" xfId="0" applyFont="1" applyBorder="1" applyAlignment="1">
      <alignment horizontal="left" vertical="center"/>
    </xf>
    <xf numFmtId="0" fontId="4" fillId="0" borderId="0" xfId="0" applyFont="1" applyAlignment="1">
      <alignment horizontal="center" vertical="center"/>
    </xf>
    <xf numFmtId="0" fontId="4" fillId="0" borderId="13" xfId="0" applyFont="1" applyBorder="1" applyAlignment="1">
      <alignment horizontal="left" vertical="center"/>
    </xf>
    <xf numFmtId="9" fontId="3" fillId="0" borderId="14" xfId="0" applyNumberFormat="1" applyFont="1" applyBorder="1" applyAlignment="1">
      <alignment horizontal="left" vertical="center"/>
    </xf>
    <xf numFmtId="0" fontId="3" fillId="0" borderId="14" xfId="0" applyFont="1" applyBorder="1" applyAlignment="1">
      <alignment horizontal="left" vertical="center"/>
    </xf>
    <xf numFmtId="0" fontId="3" fillId="0" borderId="14" xfId="0" applyFont="1" applyBorder="1" applyAlignment="1">
      <alignment horizontal="center" vertical="center"/>
    </xf>
    <xf numFmtId="0" fontId="3" fillId="0" borderId="14" xfId="0" applyFont="1" applyBorder="1"/>
    <xf numFmtId="0" fontId="3" fillId="0" borderId="8" xfId="0" applyFont="1" applyBorder="1" applyAlignment="1">
      <alignment horizontal="center" vertical="center"/>
    </xf>
    <xf numFmtId="0" fontId="4" fillId="0" borderId="10" xfId="0" applyFont="1" applyBorder="1" applyAlignment="1">
      <alignment horizontal="center" vertical="center"/>
    </xf>
    <xf numFmtId="0" fontId="3" fillId="0" borderId="15" xfId="0" applyFont="1" applyBorder="1" applyAlignment="1">
      <alignment horizontal="center" vertical="center"/>
    </xf>
    <xf numFmtId="0" fontId="4" fillId="0" borderId="0" xfId="0" applyFont="1" applyAlignment="1">
      <alignment horizontal="left"/>
    </xf>
    <xf numFmtId="0" fontId="3" fillId="0" borderId="0" xfId="0" applyFont="1" applyAlignment="1">
      <alignment horizontal="left"/>
    </xf>
    <xf numFmtId="0" fontId="5" fillId="0" borderId="0" xfId="0" applyFont="1" applyAlignment="1">
      <alignment horizontal="right" vertical="center"/>
    </xf>
    <xf numFmtId="0" fontId="4" fillId="0" borderId="0" xfId="0" applyFont="1" applyAlignment="1">
      <alignment horizontal="right" vertical="center"/>
    </xf>
    <xf numFmtId="176" fontId="3" fillId="0" borderId="16" xfId="0" applyNumberFormat="1" applyFont="1" applyBorder="1" applyAlignment="1">
      <alignment horizontal="right" vertical="center"/>
    </xf>
    <xf numFmtId="176" fontId="3" fillId="2" borderId="4" xfId="0" applyNumberFormat="1" applyFont="1" applyFill="1" applyBorder="1" applyAlignment="1">
      <alignment horizontal="right" vertical="center"/>
    </xf>
    <xf numFmtId="177" fontId="10" fillId="0" borderId="0" xfId="1" applyNumberFormat="1" applyFont="1"/>
    <xf numFmtId="0" fontId="3" fillId="0" borderId="8" xfId="0" applyFont="1" applyBorder="1"/>
    <xf numFmtId="0" fontId="3" fillId="0" borderId="15" xfId="0" applyFont="1" applyBorder="1"/>
    <xf numFmtId="177" fontId="1" fillId="0" borderId="0" xfId="1" applyNumberFormat="1" applyFont="1"/>
    <xf numFmtId="0" fontId="0" fillId="0" borderId="0" xfId="0" applyAlignment="1">
      <alignment horizontal="right" vertical="center"/>
    </xf>
    <xf numFmtId="0" fontId="4" fillId="0" borderId="0" xfId="0" applyFont="1"/>
    <xf numFmtId="0" fontId="8" fillId="0" borderId="0" xfId="0" applyFont="1" applyAlignment="1">
      <alignment horizontal="center" vertical="center"/>
    </xf>
    <xf numFmtId="0" fontId="3" fillId="0" borderId="0" xfId="0" applyFont="1" applyAlignment="1">
      <alignment horizontal="center" vertical="center"/>
    </xf>
    <xf numFmtId="0" fontId="12" fillId="0" borderId="0" xfId="0" applyFont="1" applyAlignment="1">
      <alignment horizontal="center" vertical="center"/>
    </xf>
    <xf numFmtId="0" fontId="11" fillId="0" borderId="0" xfId="0" applyFont="1" applyAlignment="1">
      <alignment horizontal="left" vertical="center"/>
    </xf>
    <xf numFmtId="0" fontId="7" fillId="0" borderId="0" xfId="0" applyFont="1" applyAlignment="1">
      <alignment horizontal="center" vertical="center"/>
    </xf>
    <xf numFmtId="0" fontId="13" fillId="0" borderId="0" xfId="0" applyFont="1" applyAlignment="1">
      <alignment horizontal="center" vertical="center"/>
    </xf>
    <xf numFmtId="176" fontId="3" fillId="3" borderId="4" xfId="0" applyNumberFormat="1" applyFont="1" applyFill="1" applyBorder="1" applyAlignment="1">
      <alignment horizontal="right" vertical="center"/>
    </xf>
    <xf numFmtId="0" fontId="4" fillId="3" borderId="0" xfId="0" applyFont="1" applyFill="1" applyAlignment="1">
      <alignment horizontal="left"/>
    </xf>
    <xf numFmtId="0" fontId="14" fillId="0" borderId="10" xfId="0" applyFont="1" applyBorder="1" applyAlignment="1">
      <alignment horizontal="center" vertical="center"/>
    </xf>
    <xf numFmtId="0" fontId="3" fillId="0" borderId="29" xfId="0" applyFont="1" applyBorder="1"/>
    <xf numFmtId="0" fontId="4" fillId="0" borderId="30" xfId="0" applyFont="1" applyBorder="1" applyAlignment="1">
      <alignment horizontal="center" vertical="center" wrapText="1"/>
    </xf>
    <xf numFmtId="176" fontId="3" fillId="2" borderId="25" xfId="0" applyNumberFormat="1" applyFont="1" applyFill="1" applyBorder="1" applyAlignment="1">
      <alignment horizontal="right" vertical="center"/>
    </xf>
    <xf numFmtId="176" fontId="3" fillId="2" borderId="0" xfId="0" applyNumberFormat="1" applyFont="1" applyFill="1" applyAlignment="1">
      <alignment horizontal="right" vertical="center"/>
    </xf>
    <xf numFmtId="176" fontId="3" fillId="0" borderId="31" xfId="0" applyNumberFormat="1" applyFont="1" applyBorder="1" applyAlignment="1">
      <alignment horizontal="right" vertical="center"/>
    </xf>
    <xf numFmtId="0" fontId="4" fillId="0" borderId="20" xfId="0" applyFont="1" applyBorder="1" applyAlignment="1">
      <alignment horizontal="center" vertical="center"/>
    </xf>
    <xf numFmtId="0" fontId="4" fillId="0" borderId="24" xfId="0" applyFont="1" applyBorder="1" applyAlignment="1">
      <alignment horizontal="center" vertical="center"/>
    </xf>
    <xf numFmtId="176" fontId="3" fillId="0" borderId="11" xfId="0" applyNumberFormat="1" applyFont="1" applyBorder="1" applyAlignment="1">
      <alignment horizontal="right" vertical="center"/>
    </xf>
    <xf numFmtId="176" fontId="3" fillId="0" borderId="10" xfId="0" applyNumberFormat="1" applyFont="1" applyBorder="1" applyAlignment="1">
      <alignment horizontal="right" vertical="center"/>
    </xf>
    <xf numFmtId="176" fontId="3" fillId="0" borderId="35" xfId="0" applyNumberFormat="1" applyFont="1" applyBorder="1" applyAlignment="1">
      <alignment horizontal="right" vertical="center"/>
    </xf>
    <xf numFmtId="0" fontId="4" fillId="0" borderId="30" xfId="0" applyFont="1" applyBorder="1" applyAlignment="1">
      <alignment horizontal="center" vertical="center"/>
    </xf>
    <xf numFmtId="176" fontId="3" fillId="0" borderId="25" xfId="0" applyNumberFormat="1" applyFont="1" applyBorder="1" applyAlignment="1">
      <alignment horizontal="right" vertical="center"/>
    </xf>
    <xf numFmtId="176" fontId="3" fillId="0" borderId="39" xfId="0" applyNumberFormat="1" applyFont="1" applyBorder="1" applyAlignment="1">
      <alignment horizontal="right" vertical="center"/>
    </xf>
    <xf numFmtId="0" fontId="11" fillId="0" borderId="0" xfId="0" applyFont="1" applyAlignment="1">
      <alignment horizontal="left" vertical="center" wrapText="1"/>
    </xf>
    <xf numFmtId="0" fontId="11" fillId="0" borderId="0" xfId="0" applyFont="1" applyAlignment="1">
      <alignment horizontal="left" vertical="top" wrapText="1"/>
    </xf>
    <xf numFmtId="0" fontId="8" fillId="0" borderId="0" xfId="0" applyFont="1" applyAlignment="1">
      <alignment horizontal="center" vertical="center"/>
    </xf>
    <xf numFmtId="0" fontId="6" fillId="0" borderId="0" xfId="0" applyFont="1" applyAlignment="1">
      <alignment horizontal="center" vertical="center"/>
    </xf>
    <xf numFmtId="0" fontId="4"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4" fillId="0" borderId="25" xfId="0" applyFont="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center" vertical="center"/>
    </xf>
    <xf numFmtId="0" fontId="4" fillId="0" borderId="26" xfId="0" applyFont="1" applyBorder="1" applyAlignment="1">
      <alignment horizontal="center" vertical="center"/>
    </xf>
    <xf numFmtId="0" fontId="4" fillId="0" borderId="5" xfId="0" applyFont="1" applyBorder="1" applyAlignment="1">
      <alignment horizontal="center" vertical="center"/>
    </xf>
    <xf numFmtId="0" fontId="0" fillId="0" borderId="27" xfId="0" applyBorder="1" applyAlignment="1">
      <alignment horizontal="center" vertical="center"/>
    </xf>
    <xf numFmtId="0" fontId="3" fillId="3" borderId="17" xfId="0" applyFont="1" applyFill="1" applyBorder="1" applyAlignment="1">
      <alignment horizontal="center" vertical="center"/>
    </xf>
    <xf numFmtId="0" fontId="4" fillId="0" borderId="7" xfId="0" applyFont="1" applyBorder="1" applyAlignment="1">
      <alignment horizontal="center" vertical="center" wrapText="1"/>
    </xf>
    <xf numFmtId="0" fontId="0" fillId="0" borderId="7" xfId="0" applyBorder="1" applyAlignment="1">
      <alignment horizontal="center" vertical="center"/>
    </xf>
    <xf numFmtId="0" fontId="0" fillId="0" borderId="28" xfId="0" applyBorder="1" applyAlignment="1">
      <alignment horizontal="center" vertical="center"/>
    </xf>
    <xf numFmtId="0" fontId="4" fillId="0" borderId="21" xfId="0" applyFont="1" applyBorder="1" applyAlignment="1">
      <alignment horizontal="center" vertical="center"/>
    </xf>
    <xf numFmtId="0" fontId="3" fillId="0" borderId="21" xfId="0" applyFont="1" applyBorder="1" applyAlignment="1">
      <alignment horizontal="center" vertical="center"/>
    </xf>
    <xf numFmtId="0" fontId="4" fillId="0" borderId="17" xfId="0" applyFont="1" applyBorder="1" applyAlignment="1">
      <alignment horizontal="center" vertical="center"/>
    </xf>
    <xf numFmtId="0" fontId="3" fillId="0" borderId="17" xfId="0" applyFont="1" applyBorder="1" applyAlignment="1">
      <alignment horizontal="center" vertical="center"/>
    </xf>
    <xf numFmtId="0" fontId="5" fillId="0" borderId="0" xfId="0" applyFont="1" applyAlignment="1">
      <alignment horizontal="left" vertical="center" wrapText="1"/>
    </xf>
    <xf numFmtId="0" fontId="5" fillId="0" borderId="0" xfId="0" applyFont="1" applyAlignment="1">
      <alignment vertical="top" wrapText="1"/>
    </xf>
    <xf numFmtId="0" fontId="9" fillId="0" borderId="0" xfId="0" applyFont="1" applyAlignment="1">
      <alignment vertical="top"/>
    </xf>
    <xf numFmtId="0" fontId="8" fillId="0" borderId="0" xfId="0" applyFont="1" applyAlignment="1">
      <alignment horizontal="center" vertical="center" wrapText="1"/>
    </xf>
    <xf numFmtId="0" fontId="7" fillId="3" borderId="21" xfId="0" applyFont="1" applyFill="1" applyBorder="1" applyAlignment="1">
      <alignment horizontal="center" vertical="center"/>
    </xf>
    <xf numFmtId="0" fontId="4"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0" fillId="0" borderId="0" xfId="0" applyAlignment="1">
      <alignment vertical="top"/>
    </xf>
    <xf numFmtId="0" fontId="0" fillId="0" borderId="0" xfId="0"/>
    <xf numFmtId="0" fontId="0" fillId="0" borderId="0" xfId="0" applyAlignment="1">
      <alignment horizontal="center" vertical="center"/>
    </xf>
    <xf numFmtId="0" fontId="0" fillId="0" borderId="5" xfId="0" applyBorder="1" applyAlignment="1">
      <alignment horizontal="center" vertical="center"/>
    </xf>
    <xf numFmtId="0" fontId="4" fillId="0" borderId="32" xfId="0" applyFont="1" applyBorder="1" applyAlignment="1">
      <alignment horizontal="center" vertical="center"/>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4" fillId="0" borderId="4" xfId="0" applyFont="1" applyBorder="1" applyAlignment="1">
      <alignment horizontal="center" vertical="center"/>
    </xf>
    <xf numFmtId="0" fontId="3" fillId="0" borderId="3" xfId="0" applyFont="1" applyBorder="1" applyAlignment="1">
      <alignment horizontal="center" vertical="center"/>
    </xf>
    <xf numFmtId="0" fontId="3" fillId="0" borderId="25" xfId="0" applyFont="1" applyBorder="1" applyAlignment="1">
      <alignment horizontal="center" vertical="center"/>
    </xf>
    <xf numFmtId="0" fontId="4" fillId="0" borderId="8"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7" fillId="3" borderId="19" xfId="0" applyFont="1" applyFill="1" applyBorder="1" applyAlignment="1">
      <alignment horizontal="center" vertical="center"/>
    </xf>
    <xf numFmtId="0" fontId="7" fillId="3" borderId="23" xfId="0" applyFont="1" applyFill="1" applyBorder="1" applyAlignment="1">
      <alignment horizontal="center" vertical="center"/>
    </xf>
    <xf numFmtId="0" fontId="7" fillId="3" borderId="32" xfId="0" applyFont="1" applyFill="1" applyBorder="1" applyAlignment="1">
      <alignment horizontal="center" vertical="center"/>
    </xf>
    <xf numFmtId="0" fontId="7" fillId="3" borderId="33" xfId="0" applyFont="1" applyFill="1" applyBorder="1" applyAlignment="1">
      <alignment horizontal="center" vertical="center"/>
    </xf>
    <xf numFmtId="0" fontId="7" fillId="3" borderId="36" xfId="0" applyFont="1" applyFill="1" applyBorder="1" applyAlignment="1">
      <alignment horizontal="center" vertical="center"/>
    </xf>
    <xf numFmtId="0" fontId="3" fillId="3" borderId="5" xfId="0" applyFont="1" applyFill="1" applyBorder="1" applyAlignment="1">
      <alignment horizontal="left" vertical="center"/>
    </xf>
  </cellXfs>
  <cellStyles count="2">
    <cellStyle name="一般" xfId="0" builtinId="0"/>
    <cellStyle name="百分比" xfId="1" builtinId="5"/>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EEFD4-7FC9-4223-9F79-6E2FB4761A25}">
  <dimension ref="A1:H24"/>
  <sheetViews>
    <sheetView tabSelected="1" view="pageBreakPreview" topLeftCell="A2" zoomScale="105" zoomScaleNormal="105" zoomScaleSheetLayoutView="105" workbookViewId="0">
      <selection activeCell="B6" sqref="B6"/>
    </sheetView>
  </sheetViews>
  <sheetFormatPr defaultColWidth="9" defaultRowHeight="15.5" x14ac:dyDescent="0.4"/>
  <cols>
    <col min="1" max="1" width="24.1796875" style="47" customWidth="1"/>
    <col min="2" max="6" width="12.6328125" style="47" customWidth="1"/>
    <col min="7" max="7" width="13.90625" style="47" customWidth="1"/>
    <col min="8" max="8" width="15.08984375" style="47" customWidth="1"/>
    <col min="9" max="16384" width="9" style="47"/>
  </cols>
  <sheetData>
    <row r="1" spans="1:8" ht="21.5" x14ac:dyDescent="0.4">
      <c r="A1" s="70" t="s">
        <v>63</v>
      </c>
      <c r="B1" s="71"/>
      <c r="C1" s="71"/>
      <c r="D1" s="71"/>
      <c r="E1" s="71"/>
      <c r="F1" s="71"/>
      <c r="G1" s="71"/>
      <c r="H1" s="71"/>
    </row>
    <row r="2" spans="1:8" ht="21.5" x14ac:dyDescent="0.4">
      <c r="A2" s="70" t="s">
        <v>64</v>
      </c>
      <c r="B2" s="71"/>
      <c r="C2" s="71"/>
      <c r="D2" s="71"/>
      <c r="E2" s="71"/>
      <c r="F2" s="71"/>
      <c r="G2" s="71"/>
      <c r="H2" s="71"/>
    </row>
    <row r="3" spans="1:8" ht="21.5" x14ac:dyDescent="0.4">
      <c r="A3" s="46"/>
      <c r="B3" s="2"/>
      <c r="C3" s="2"/>
      <c r="D3" s="2"/>
      <c r="E3" s="2"/>
      <c r="F3" s="2"/>
      <c r="G3" s="2"/>
      <c r="H3" s="2"/>
    </row>
    <row r="4" spans="1:8" s="25" customFormat="1" ht="17.25" customHeight="1" x14ac:dyDescent="0.4">
      <c r="A4" s="53" t="s">
        <v>71</v>
      </c>
      <c r="B4" s="34"/>
      <c r="C4" s="34"/>
      <c r="D4" s="34"/>
      <c r="E4" s="35"/>
      <c r="F4" s="34"/>
      <c r="G4" s="34"/>
      <c r="H4" s="36"/>
    </row>
    <row r="5" spans="1:8" s="25" customFormat="1" ht="17.25" customHeight="1" thickBot="1" x14ac:dyDescent="0.45">
      <c r="A5" s="16"/>
      <c r="B5" s="16"/>
      <c r="C5" s="16"/>
      <c r="D5" s="16"/>
      <c r="E5" s="18"/>
      <c r="F5" s="16"/>
      <c r="G5" s="16"/>
      <c r="H5" s="19" t="s">
        <v>65</v>
      </c>
    </row>
    <row r="6" spans="1:8" s="4" customFormat="1" ht="17" x14ac:dyDescent="0.35">
      <c r="A6" s="24" t="s">
        <v>1</v>
      </c>
      <c r="B6" s="115">
        <v>6</v>
      </c>
      <c r="C6" s="13" t="s">
        <v>2</v>
      </c>
      <c r="D6" s="14"/>
      <c r="E6" s="15"/>
      <c r="F6" s="15"/>
      <c r="G6" s="15"/>
      <c r="H6" s="41"/>
    </row>
    <row r="7" spans="1:8" s="4" customFormat="1" ht="17.5" thickBot="1" x14ac:dyDescent="0.4">
      <c r="A7" s="26" t="s">
        <v>3</v>
      </c>
      <c r="B7" s="27">
        <v>0.5</v>
      </c>
      <c r="C7" s="28" t="s">
        <v>4</v>
      </c>
      <c r="D7" s="29"/>
      <c r="E7" s="30"/>
      <c r="F7" s="30"/>
      <c r="G7" s="30"/>
      <c r="H7" s="42"/>
    </row>
    <row r="8" spans="1:8" ht="17.25" customHeight="1" x14ac:dyDescent="0.4">
      <c r="A8" s="72" t="s">
        <v>5</v>
      </c>
      <c r="B8" s="75" t="s">
        <v>6</v>
      </c>
      <c r="C8" s="76"/>
      <c r="D8" s="77"/>
      <c r="E8" s="81" t="s">
        <v>78</v>
      </c>
      <c r="F8" s="81"/>
      <c r="G8" s="81"/>
      <c r="H8" s="82" t="s">
        <v>9</v>
      </c>
    </row>
    <row r="9" spans="1:8" ht="17" x14ac:dyDescent="0.4">
      <c r="A9" s="73"/>
      <c r="B9" s="78"/>
      <c r="C9" s="79"/>
      <c r="D9" s="80"/>
      <c r="E9" s="85" t="s">
        <v>66</v>
      </c>
      <c r="F9" s="86"/>
      <c r="G9" s="86"/>
      <c r="H9" s="83"/>
    </row>
    <row r="10" spans="1:8" ht="17.5" thickBot="1" x14ac:dyDescent="0.45">
      <c r="A10" s="74"/>
      <c r="B10" s="3" t="s">
        <v>10</v>
      </c>
      <c r="C10" s="3" t="s">
        <v>11</v>
      </c>
      <c r="D10" s="3" t="s">
        <v>12</v>
      </c>
      <c r="E10" s="1" t="s">
        <v>10</v>
      </c>
      <c r="F10" s="1" t="s">
        <v>11</v>
      </c>
      <c r="G10" s="1" t="s">
        <v>13</v>
      </c>
      <c r="H10" s="84"/>
    </row>
    <row r="11" spans="1:8" ht="25.5" customHeight="1" thickTop="1" x14ac:dyDescent="0.4">
      <c r="A11" s="23" t="s">
        <v>14</v>
      </c>
      <c r="B11" s="39">
        <v>400</v>
      </c>
      <c r="C11" s="10">
        <f t="shared" ref="C11:C17" si="0">D11-B11</f>
        <v>600</v>
      </c>
      <c r="D11" s="39">
        <v>1000</v>
      </c>
      <c r="E11" s="9">
        <f t="shared" ref="E11:E15" si="1">B11-H11</f>
        <v>200</v>
      </c>
      <c r="F11" s="9">
        <f t="shared" ref="F11:F15" si="2">C11</f>
        <v>600</v>
      </c>
      <c r="G11" s="9">
        <f t="shared" ref="G11:G15" si="3">SUM(E11:F11)</f>
        <v>800</v>
      </c>
      <c r="H11" s="21">
        <f>IF(B11=0,0,H18-SUM(H12:H17))</f>
        <v>200</v>
      </c>
    </row>
    <row r="12" spans="1:8" ht="25.5" customHeight="1" x14ac:dyDescent="0.4">
      <c r="A12" s="23" t="s">
        <v>15</v>
      </c>
      <c r="B12" s="39">
        <v>100</v>
      </c>
      <c r="C12" s="10">
        <f t="shared" si="0"/>
        <v>100</v>
      </c>
      <c r="D12" s="52">
        <v>200</v>
      </c>
      <c r="E12" s="9">
        <f t="shared" si="1"/>
        <v>50</v>
      </c>
      <c r="F12" s="9">
        <f t="shared" si="2"/>
        <v>100</v>
      </c>
      <c r="G12" s="9">
        <f t="shared" si="3"/>
        <v>150</v>
      </c>
      <c r="H12" s="21">
        <f>IF(B12=0,0,ROUNDUP(B12*B7,0))</f>
        <v>50</v>
      </c>
    </row>
    <row r="13" spans="1:8" ht="25.5" customHeight="1" x14ac:dyDescent="0.4">
      <c r="A13" s="23" t="s">
        <v>16</v>
      </c>
      <c r="B13" s="39">
        <v>50</v>
      </c>
      <c r="C13" s="10">
        <f t="shared" si="0"/>
        <v>50</v>
      </c>
      <c r="D13" s="39">
        <v>100</v>
      </c>
      <c r="E13" s="9">
        <f t="shared" si="1"/>
        <v>25</v>
      </c>
      <c r="F13" s="9">
        <f t="shared" si="2"/>
        <v>50</v>
      </c>
      <c r="G13" s="9">
        <f t="shared" si="3"/>
        <v>75</v>
      </c>
      <c r="H13" s="21">
        <f>IF(B13=0,0,ROUNDUP(B13*B7,0))</f>
        <v>25</v>
      </c>
    </row>
    <row r="14" spans="1:8" ht="25.5" customHeight="1" x14ac:dyDescent="0.4">
      <c r="A14" s="23" t="s">
        <v>17</v>
      </c>
      <c r="B14" s="39">
        <v>20</v>
      </c>
      <c r="C14" s="10">
        <f t="shared" si="0"/>
        <v>20</v>
      </c>
      <c r="D14" s="39">
        <v>40</v>
      </c>
      <c r="E14" s="9">
        <f t="shared" si="1"/>
        <v>10</v>
      </c>
      <c r="F14" s="9">
        <f t="shared" si="2"/>
        <v>20</v>
      </c>
      <c r="G14" s="9">
        <f t="shared" si="3"/>
        <v>30</v>
      </c>
      <c r="H14" s="21">
        <f>IF(B14=0,0,ROUNDUP(B14*B7,0))</f>
        <v>10</v>
      </c>
    </row>
    <row r="15" spans="1:8" ht="25.5" customHeight="1" x14ac:dyDescent="0.4">
      <c r="A15" s="23" t="s">
        <v>70</v>
      </c>
      <c r="B15" s="39">
        <v>200</v>
      </c>
      <c r="C15" s="10">
        <f t="shared" si="0"/>
        <v>200</v>
      </c>
      <c r="D15" s="39">
        <v>400</v>
      </c>
      <c r="E15" s="9">
        <f t="shared" si="1"/>
        <v>100</v>
      </c>
      <c r="F15" s="9">
        <f t="shared" si="2"/>
        <v>200</v>
      </c>
      <c r="G15" s="9">
        <f t="shared" si="3"/>
        <v>300</v>
      </c>
      <c r="H15" s="21">
        <f>IF(B15=0,0,ROUNDUP(B15*B7,0))</f>
        <v>100</v>
      </c>
    </row>
    <row r="16" spans="1:8" ht="25.5" customHeight="1" x14ac:dyDescent="0.4">
      <c r="A16" s="23" t="s">
        <v>76</v>
      </c>
      <c r="B16" s="39">
        <v>5</v>
      </c>
      <c r="C16" s="10">
        <f t="shared" si="0"/>
        <v>5</v>
      </c>
      <c r="D16" s="39">
        <v>10</v>
      </c>
      <c r="E16" s="9">
        <f>B16-H16</f>
        <v>2</v>
      </c>
      <c r="F16" s="9">
        <f>C16</f>
        <v>5</v>
      </c>
      <c r="G16" s="9">
        <f>SUM(E16:F16)</f>
        <v>7</v>
      </c>
      <c r="H16" s="21">
        <f>IF(B16=0,0,ROUNDUP(B16*B7,0))</f>
        <v>3</v>
      </c>
    </row>
    <row r="17" spans="1:8" ht="25.5" customHeight="1" thickBot="1" x14ac:dyDescent="0.45">
      <c r="A17" s="23" t="s">
        <v>77</v>
      </c>
      <c r="B17" s="39">
        <v>30</v>
      </c>
      <c r="C17" s="10">
        <f t="shared" si="0"/>
        <v>30</v>
      </c>
      <c r="D17" s="39">
        <v>60</v>
      </c>
      <c r="E17" s="9">
        <f>B17-H17</f>
        <v>15</v>
      </c>
      <c r="F17" s="10">
        <f>C17</f>
        <v>30</v>
      </c>
      <c r="G17" s="9">
        <f>SUM(E17:F17)</f>
        <v>45</v>
      </c>
      <c r="H17" s="21">
        <f>IF(B17=0,0,ROUNDUP(B17*$B$7,0))</f>
        <v>15</v>
      </c>
    </row>
    <row r="18" spans="1:8" ht="25.5" customHeight="1" thickTop="1" thickBot="1" x14ac:dyDescent="0.45">
      <c r="A18" s="32" t="s">
        <v>18</v>
      </c>
      <c r="B18" s="38">
        <f>SUM(B11:B17)</f>
        <v>805</v>
      </c>
      <c r="C18" s="38">
        <f>SUM(C11:C17)</f>
        <v>1005</v>
      </c>
      <c r="D18" s="38">
        <f>SUM(D11:D17)</f>
        <v>1810</v>
      </c>
      <c r="E18" s="38">
        <f>SUM(E11:E17)</f>
        <v>402</v>
      </c>
      <c r="F18" s="38">
        <f t="shared" ref="F18:G18" si="4">SUM(F11:F17)</f>
        <v>1005</v>
      </c>
      <c r="G18" s="38">
        <f t="shared" si="4"/>
        <v>1407</v>
      </c>
      <c r="H18" s="22">
        <f>ROUNDUP(B18*B7,0)</f>
        <v>403</v>
      </c>
    </row>
    <row r="19" spans="1:8" s="48" customFormat="1" ht="13.5" x14ac:dyDescent="0.4">
      <c r="A19" s="68" t="s">
        <v>67</v>
      </c>
      <c r="B19" s="68"/>
      <c r="C19" s="68"/>
      <c r="D19" s="68"/>
      <c r="E19" s="68"/>
      <c r="F19" s="68"/>
      <c r="G19" s="68"/>
      <c r="H19" s="68"/>
    </row>
    <row r="20" spans="1:8" ht="16" customHeight="1" x14ac:dyDescent="0.4">
      <c r="A20" s="69" t="s">
        <v>68</v>
      </c>
      <c r="B20" s="69"/>
      <c r="C20" s="69"/>
      <c r="D20" s="69"/>
      <c r="E20" s="69"/>
      <c r="F20" s="69"/>
      <c r="G20" s="69"/>
      <c r="H20" s="69"/>
    </row>
    <row r="21" spans="1:8" x14ac:dyDescent="0.4">
      <c r="A21" s="49"/>
      <c r="B21" s="50"/>
      <c r="C21" s="50"/>
      <c r="D21" s="50"/>
      <c r="E21" s="50"/>
      <c r="F21" s="50"/>
      <c r="G21" s="50"/>
    </row>
    <row r="24" spans="1:8" x14ac:dyDescent="0.4">
      <c r="A24" s="51"/>
    </row>
  </sheetData>
  <mergeCells count="9">
    <mergeCell ref="A19:H19"/>
    <mergeCell ref="A20:H20"/>
    <mergeCell ref="A1:H1"/>
    <mergeCell ref="A2:H2"/>
    <mergeCell ref="A8:A10"/>
    <mergeCell ref="B8:D9"/>
    <mergeCell ref="E8:G8"/>
    <mergeCell ref="H8:H10"/>
    <mergeCell ref="E9:G9"/>
  </mergeCells>
  <phoneticPr fontId="2" type="noConversion"/>
  <printOptions horizontalCentered="1"/>
  <pageMargins left="0.39370078740157483" right="0.39370078740157483" top="0.78740157480314965" bottom="0.78740157480314965"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5"/>
  <sheetViews>
    <sheetView view="pageBreakPreview" zoomScaleNormal="75" zoomScaleSheetLayoutView="100" workbookViewId="0">
      <selection sqref="A1:K1"/>
    </sheetView>
  </sheetViews>
  <sheetFormatPr defaultRowHeight="17" x14ac:dyDescent="0.4"/>
  <cols>
    <col min="1" max="1" width="24.1796875" customWidth="1"/>
    <col min="2" max="10" width="11.6328125" customWidth="1"/>
    <col min="11" max="11" width="12.453125" customWidth="1"/>
  </cols>
  <sheetData>
    <row r="1" spans="1:12" ht="50.15" customHeight="1" x14ac:dyDescent="0.4">
      <c r="A1" s="92" t="s">
        <v>79</v>
      </c>
      <c r="B1" s="70"/>
      <c r="C1" s="70"/>
      <c r="D1" s="70"/>
      <c r="E1" s="70"/>
      <c r="F1" s="70"/>
      <c r="G1" s="70"/>
      <c r="H1" s="70"/>
      <c r="I1" s="70"/>
      <c r="J1" s="70"/>
      <c r="K1" s="70"/>
    </row>
    <row r="2" spans="1:12" ht="21.5" x14ac:dyDescent="0.4">
      <c r="A2" s="2"/>
      <c r="B2" s="2"/>
      <c r="C2" s="2"/>
      <c r="D2" s="2"/>
      <c r="K2" s="2"/>
    </row>
    <row r="3" spans="1:12" x14ac:dyDescent="0.4">
      <c r="A3" s="53" t="s">
        <v>62</v>
      </c>
      <c r="B3" s="25"/>
      <c r="C3" s="34"/>
      <c r="D3" s="35"/>
      <c r="E3" s="34"/>
      <c r="F3" s="34"/>
      <c r="G3" s="36"/>
      <c r="H3" s="25"/>
      <c r="I3" s="25"/>
      <c r="J3" s="25"/>
      <c r="K3" s="37"/>
    </row>
    <row r="4" spans="1:12" ht="17.5" thickBot="1" x14ac:dyDescent="0.45">
      <c r="A4" s="16"/>
      <c r="B4" s="17"/>
      <c r="C4" s="16"/>
      <c r="D4" s="18"/>
      <c r="E4" s="16"/>
      <c r="F4" s="16"/>
      <c r="G4" s="19"/>
      <c r="H4" s="17"/>
      <c r="I4" s="17"/>
      <c r="J4" s="17"/>
      <c r="K4" s="20" t="s">
        <v>0</v>
      </c>
    </row>
    <row r="5" spans="1:12" s="4" customFormat="1" x14ac:dyDescent="0.35">
      <c r="A5" s="24" t="s">
        <v>1</v>
      </c>
      <c r="B5" s="12">
        <v>12</v>
      </c>
      <c r="C5" s="13" t="s">
        <v>2</v>
      </c>
      <c r="D5" s="14"/>
      <c r="E5" s="15"/>
      <c r="F5" s="15"/>
      <c r="G5" s="15"/>
      <c r="H5" s="15"/>
      <c r="I5" s="15"/>
      <c r="J5" s="15"/>
      <c r="K5" s="31"/>
    </row>
    <row r="6" spans="1:12" s="4" customFormat="1" ht="17.5" thickBot="1" x14ac:dyDescent="0.4">
      <c r="A6" s="26" t="s">
        <v>3</v>
      </c>
      <c r="B6" s="27">
        <v>0.15</v>
      </c>
      <c r="C6" s="28" t="s">
        <v>4</v>
      </c>
      <c r="D6" s="29"/>
      <c r="E6" s="30"/>
      <c r="F6" s="30"/>
      <c r="G6" s="30"/>
      <c r="H6" s="30"/>
      <c r="I6" s="30"/>
      <c r="J6" s="30"/>
      <c r="K6" s="33"/>
    </row>
    <row r="7" spans="1:12" x14ac:dyDescent="0.4">
      <c r="A7" s="72" t="s">
        <v>5</v>
      </c>
      <c r="B7" s="75" t="s">
        <v>6</v>
      </c>
      <c r="C7" s="76"/>
      <c r="D7" s="77"/>
      <c r="E7" s="87" t="s">
        <v>7</v>
      </c>
      <c r="F7" s="88"/>
      <c r="G7" s="88"/>
      <c r="H7" s="87" t="s">
        <v>8</v>
      </c>
      <c r="I7" s="88"/>
      <c r="J7" s="88"/>
      <c r="K7" s="94" t="s">
        <v>9</v>
      </c>
    </row>
    <row r="8" spans="1:12" x14ac:dyDescent="0.4">
      <c r="A8" s="73"/>
      <c r="B8" s="78"/>
      <c r="C8" s="79"/>
      <c r="D8" s="80"/>
      <c r="E8" s="93" t="s">
        <v>73</v>
      </c>
      <c r="F8" s="93"/>
      <c r="G8" s="93"/>
      <c r="H8" s="93" t="s">
        <v>74</v>
      </c>
      <c r="I8" s="93"/>
      <c r="J8" s="93"/>
      <c r="K8" s="95"/>
    </row>
    <row r="9" spans="1:12" ht="17.5" thickBot="1" x14ac:dyDescent="0.45">
      <c r="A9" s="74"/>
      <c r="B9" s="3" t="s">
        <v>10</v>
      </c>
      <c r="C9" s="3" t="s">
        <v>11</v>
      </c>
      <c r="D9" s="6" t="s">
        <v>12</v>
      </c>
      <c r="E9" s="1" t="s">
        <v>10</v>
      </c>
      <c r="F9" s="1" t="s">
        <v>11</v>
      </c>
      <c r="G9" s="1" t="s">
        <v>13</v>
      </c>
      <c r="H9" s="1" t="s">
        <v>10</v>
      </c>
      <c r="I9" s="1" t="s">
        <v>11</v>
      </c>
      <c r="J9" s="1" t="s">
        <v>13</v>
      </c>
      <c r="K9" s="96"/>
    </row>
    <row r="10" spans="1:12" ht="33" customHeight="1" thickTop="1" x14ac:dyDescent="0.4">
      <c r="A10" s="23" t="s">
        <v>14</v>
      </c>
      <c r="B10" s="39">
        <v>800</v>
      </c>
      <c r="C10" s="10">
        <f t="shared" ref="C10:C16" si="0">D10-B10</f>
        <v>800</v>
      </c>
      <c r="D10" s="11">
        <v>1600</v>
      </c>
      <c r="E10" s="9">
        <f>ROUND(B10*0.45,0)</f>
        <v>360</v>
      </c>
      <c r="F10" s="9">
        <f>ROUND(C10*(6/B5),0)</f>
        <v>400</v>
      </c>
      <c r="G10" s="9">
        <f t="shared" ref="G10:G14" si="1">SUM(E10:F10)</f>
        <v>760</v>
      </c>
      <c r="H10" s="9">
        <f t="shared" ref="H10:H16" si="2">B10-K10-E10</f>
        <v>321</v>
      </c>
      <c r="I10" s="9">
        <f t="shared" ref="I10:I16" si="3">C10-F10</f>
        <v>400</v>
      </c>
      <c r="J10" s="9">
        <f t="shared" ref="J10:J16" si="4">SUM(H10:I10)</f>
        <v>721</v>
      </c>
      <c r="K10" s="21">
        <f>K17-SUM(K11:K16)</f>
        <v>119</v>
      </c>
      <c r="L10" s="40"/>
    </row>
    <row r="11" spans="1:12" ht="33" customHeight="1" x14ac:dyDescent="0.4">
      <c r="A11" s="23" t="s">
        <v>15</v>
      </c>
      <c r="B11" s="39">
        <v>300</v>
      </c>
      <c r="C11" s="10">
        <f t="shared" si="0"/>
        <v>300</v>
      </c>
      <c r="D11" s="11">
        <v>600</v>
      </c>
      <c r="E11" s="9">
        <f t="shared" ref="E11:E16" si="5">ROUND(B11*0.45,0)</f>
        <v>135</v>
      </c>
      <c r="F11" s="9">
        <f>ROUND(C11*(6/B5),0)</f>
        <v>150</v>
      </c>
      <c r="G11" s="9">
        <f t="shared" si="1"/>
        <v>285</v>
      </c>
      <c r="H11" s="9">
        <f t="shared" si="2"/>
        <v>120</v>
      </c>
      <c r="I11" s="9">
        <f t="shared" si="3"/>
        <v>150</v>
      </c>
      <c r="J11" s="9">
        <f t="shared" si="4"/>
        <v>270</v>
      </c>
      <c r="K11" s="21">
        <f>ROUNDUP(B11*B6,0)</f>
        <v>45</v>
      </c>
      <c r="L11" s="40"/>
    </row>
    <row r="12" spans="1:12" ht="33" customHeight="1" x14ac:dyDescent="0.4">
      <c r="A12" s="23" t="s">
        <v>16</v>
      </c>
      <c r="B12" s="39">
        <v>200</v>
      </c>
      <c r="C12" s="10">
        <f t="shared" si="0"/>
        <v>200</v>
      </c>
      <c r="D12" s="11">
        <v>400</v>
      </c>
      <c r="E12" s="9">
        <f t="shared" si="5"/>
        <v>90</v>
      </c>
      <c r="F12" s="9">
        <f>ROUND(C12*(6/B5),0)</f>
        <v>100</v>
      </c>
      <c r="G12" s="9">
        <f t="shared" si="1"/>
        <v>190</v>
      </c>
      <c r="H12" s="9">
        <f t="shared" si="2"/>
        <v>80</v>
      </c>
      <c r="I12" s="9">
        <f t="shared" si="3"/>
        <v>100</v>
      </c>
      <c r="J12" s="9">
        <f t="shared" si="4"/>
        <v>180</v>
      </c>
      <c r="K12" s="21">
        <f>ROUNDUP(B12*B6,0)</f>
        <v>30</v>
      </c>
      <c r="L12" s="40"/>
    </row>
    <row r="13" spans="1:12" ht="33" customHeight="1" x14ac:dyDescent="0.4">
      <c r="A13" s="23" t="s">
        <v>17</v>
      </c>
      <c r="B13" s="39">
        <v>25</v>
      </c>
      <c r="C13" s="10">
        <f t="shared" si="0"/>
        <v>40</v>
      </c>
      <c r="D13" s="11">
        <v>65</v>
      </c>
      <c r="E13" s="9">
        <f t="shared" si="5"/>
        <v>11</v>
      </c>
      <c r="F13" s="9">
        <f>ROUND(C13*(6/B5),0)</f>
        <v>20</v>
      </c>
      <c r="G13" s="9">
        <f t="shared" si="1"/>
        <v>31</v>
      </c>
      <c r="H13" s="9">
        <f t="shared" si="2"/>
        <v>10</v>
      </c>
      <c r="I13" s="9">
        <f t="shared" si="3"/>
        <v>20</v>
      </c>
      <c r="J13" s="9">
        <f t="shared" si="4"/>
        <v>30</v>
      </c>
      <c r="K13" s="21">
        <f>ROUNDUP(B13*B6,0)</f>
        <v>4</v>
      </c>
      <c r="L13" s="40"/>
    </row>
    <row r="14" spans="1:12" ht="33" customHeight="1" x14ac:dyDescent="0.4">
      <c r="A14" s="23" t="s">
        <v>70</v>
      </c>
      <c r="B14" s="39">
        <v>225</v>
      </c>
      <c r="C14" s="10">
        <f t="shared" si="0"/>
        <v>275</v>
      </c>
      <c r="D14" s="11">
        <v>500</v>
      </c>
      <c r="E14" s="9">
        <f t="shared" si="5"/>
        <v>101</v>
      </c>
      <c r="F14" s="9">
        <f>ROUND(C14*(6/B5),0)</f>
        <v>138</v>
      </c>
      <c r="G14" s="9">
        <f t="shared" si="1"/>
        <v>239</v>
      </c>
      <c r="H14" s="9">
        <f t="shared" si="2"/>
        <v>90</v>
      </c>
      <c r="I14" s="9">
        <f t="shared" si="3"/>
        <v>137</v>
      </c>
      <c r="J14" s="9">
        <f t="shared" si="4"/>
        <v>227</v>
      </c>
      <c r="K14" s="21">
        <f>ROUNDUP(B14*B6,0)</f>
        <v>34</v>
      </c>
      <c r="L14" s="40"/>
    </row>
    <row r="15" spans="1:12" ht="33" customHeight="1" x14ac:dyDescent="0.4">
      <c r="A15" s="23" t="s">
        <v>76</v>
      </c>
      <c r="B15" s="39">
        <v>20</v>
      </c>
      <c r="C15" s="10">
        <f t="shared" si="0"/>
        <v>45</v>
      </c>
      <c r="D15" s="39">
        <v>65</v>
      </c>
      <c r="E15" s="9">
        <f t="shared" si="5"/>
        <v>9</v>
      </c>
      <c r="F15" s="9">
        <f>ROUND(C15*(6/$B$5),0)</f>
        <v>23</v>
      </c>
      <c r="G15" s="9">
        <f>SUM(E15:F15)</f>
        <v>32</v>
      </c>
      <c r="H15" s="9">
        <f t="shared" si="2"/>
        <v>8</v>
      </c>
      <c r="I15" s="9">
        <f t="shared" si="3"/>
        <v>22</v>
      </c>
      <c r="J15" s="9">
        <f t="shared" si="4"/>
        <v>30</v>
      </c>
      <c r="K15" s="21">
        <f>ROUNDUP(B15*$B$6,0)</f>
        <v>3</v>
      </c>
      <c r="L15" s="40"/>
    </row>
    <row r="16" spans="1:12" ht="33" customHeight="1" thickBot="1" x14ac:dyDescent="0.45">
      <c r="A16" s="23" t="s">
        <v>77</v>
      </c>
      <c r="B16" s="39">
        <v>130</v>
      </c>
      <c r="C16" s="10">
        <f t="shared" si="0"/>
        <v>170</v>
      </c>
      <c r="D16" s="39">
        <v>300</v>
      </c>
      <c r="E16" s="10">
        <f t="shared" si="5"/>
        <v>59</v>
      </c>
      <c r="F16" s="9">
        <f>ROUND(C16*(6/$B$5),0)</f>
        <v>85</v>
      </c>
      <c r="G16" s="9">
        <f>SUM(E16:F16)</f>
        <v>144</v>
      </c>
      <c r="H16" s="9">
        <f t="shared" si="2"/>
        <v>51</v>
      </c>
      <c r="I16" s="9">
        <f t="shared" si="3"/>
        <v>85</v>
      </c>
      <c r="J16" s="9">
        <f t="shared" si="4"/>
        <v>136</v>
      </c>
      <c r="K16" s="21">
        <f>ROUNDUP(B16*$B$6,0)</f>
        <v>20</v>
      </c>
      <c r="L16" s="40"/>
    </row>
    <row r="17" spans="1:12" ht="33" customHeight="1" thickTop="1" thickBot="1" x14ac:dyDescent="0.45">
      <c r="A17" s="54" t="s">
        <v>72</v>
      </c>
      <c r="B17" s="38">
        <f>SUM(B10:B16)</f>
        <v>1700</v>
      </c>
      <c r="C17" s="38">
        <f>SUM(C10:C16)</f>
        <v>1830</v>
      </c>
      <c r="D17" s="38">
        <f>SUM(D10:D16)</f>
        <v>3530</v>
      </c>
      <c r="E17" s="38">
        <f t="shared" ref="E17:G17" si="6">SUM(E10:E16)</f>
        <v>765</v>
      </c>
      <c r="F17" s="38">
        <f t="shared" si="6"/>
        <v>916</v>
      </c>
      <c r="G17" s="38">
        <f t="shared" si="6"/>
        <v>1681</v>
      </c>
      <c r="H17" s="38">
        <f>SUM(H10:H16)</f>
        <v>680</v>
      </c>
      <c r="I17" s="38">
        <f t="shared" ref="I17:J17" si="7">SUM(I10:I16)</f>
        <v>914</v>
      </c>
      <c r="J17" s="38">
        <f t="shared" si="7"/>
        <v>1594</v>
      </c>
      <c r="K17" s="22">
        <f>ROUNDUP(B17*B6,0)</f>
        <v>255</v>
      </c>
      <c r="L17" s="40"/>
    </row>
    <row r="18" spans="1:12" ht="16.5" customHeight="1" x14ac:dyDescent="0.4">
      <c r="A18" s="89" t="s">
        <v>19</v>
      </c>
      <c r="B18" s="89"/>
      <c r="C18" s="89"/>
      <c r="D18" s="89"/>
      <c r="E18" s="89"/>
      <c r="F18" s="89"/>
      <c r="G18" s="89"/>
      <c r="H18" s="89"/>
      <c r="I18" s="89"/>
      <c r="J18" s="89"/>
      <c r="K18" s="89"/>
    </row>
    <row r="19" spans="1:12" x14ac:dyDescent="0.4">
      <c r="A19" s="90" t="s">
        <v>20</v>
      </c>
      <c r="B19" s="91"/>
      <c r="C19" s="91"/>
      <c r="D19" s="91"/>
      <c r="E19" s="91"/>
      <c r="F19" s="91"/>
      <c r="G19" s="91"/>
      <c r="H19" s="91"/>
      <c r="I19" s="91"/>
      <c r="J19" s="91"/>
      <c r="K19" s="91"/>
      <c r="L19" s="5"/>
    </row>
    <row r="25" spans="1:12" x14ac:dyDescent="0.4">
      <c r="C25" s="4"/>
    </row>
  </sheetData>
  <mergeCells count="10">
    <mergeCell ref="H7:J7"/>
    <mergeCell ref="A18:K18"/>
    <mergeCell ref="E7:G7"/>
    <mergeCell ref="A19:K19"/>
    <mergeCell ref="A1:K1"/>
    <mergeCell ref="A7:A9"/>
    <mergeCell ref="E8:G8"/>
    <mergeCell ref="H8:J8"/>
    <mergeCell ref="K7:K9"/>
    <mergeCell ref="B7:D8"/>
  </mergeCells>
  <phoneticPr fontId="2" type="noConversion"/>
  <printOptions horizontalCentered="1"/>
  <pageMargins left="0.39370078740157483" right="0.39370078740157483" top="0.98425196850393704" bottom="0.98425196850393704" header="0.51181102362204722" footer="0.51181102362204722"/>
  <pageSetup paperSize="9" scale="9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20"/>
  <sheetViews>
    <sheetView view="pageBreakPreview" zoomScaleNormal="70" zoomScaleSheetLayoutView="100" workbookViewId="0">
      <selection sqref="A1:N1"/>
    </sheetView>
  </sheetViews>
  <sheetFormatPr defaultRowHeight="17" x14ac:dyDescent="0.4"/>
  <cols>
    <col min="1" max="1" width="24.08984375" customWidth="1"/>
    <col min="2" max="13" width="9.6328125" customWidth="1"/>
    <col min="14" max="14" width="10.6328125" customWidth="1"/>
  </cols>
  <sheetData>
    <row r="1" spans="1:15" ht="50.15" customHeight="1" x14ac:dyDescent="0.4">
      <c r="A1" s="92" t="s">
        <v>75</v>
      </c>
      <c r="B1" s="70"/>
      <c r="C1" s="70"/>
      <c r="D1" s="70"/>
      <c r="E1" s="70"/>
      <c r="F1" s="70"/>
      <c r="G1" s="70"/>
      <c r="H1" s="70"/>
      <c r="I1" s="70"/>
      <c r="J1" s="70"/>
      <c r="K1" s="70"/>
      <c r="L1" s="70"/>
      <c r="M1" s="70"/>
      <c r="N1" s="70"/>
    </row>
    <row r="2" spans="1:15" ht="21.5" x14ac:dyDescent="0.4">
      <c r="A2" s="2"/>
      <c r="B2" s="2"/>
      <c r="C2" s="2"/>
      <c r="D2" s="2"/>
      <c r="N2" s="2"/>
    </row>
    <row r="3" spans="1:15" x14ac:dyDescent="0.4">
      <c r="A3" s="53" t="s">
        <v>69</v>
      </c>
      <c r="B3" s="25"/>
      <c r="C3" s="34"/>
      <c r="D3" s="35"/>
      <c r="E3" s="34"/>
      <c r="F3" s="34"/>
      <c r="G3" s="36"/>
      <c r="H3" s="25"/>
      <c r="I3" s="25"/>
      <c r="J3" s="25"/>
      <c r="K3" s="25"/>
      <c r="L3" s="25"/>
      <c r="M3" s="25"/>
      <c r="N3" s="37"/>
    </row>
    <row r="4" spans="1:15" ht="17.5" thickBot="1" x14ac:dyDescent="0.45">
      <c r="A4" s="16"/>
      <c r="B4" s="17"/>
      <c r="C4" s="16"/>
      <c r="D4" s="18"/>
      <c r="E4" s="16"/>
      <c r="F4" s="16"/>
      <c r="G4" s="19"/>
      <c r="H4" s="17"/>
      <c r="I4" s="17"/>
      <c r="J4" s="17"/>
      <c r="K4" s="17"/>
      <c r="L4" s="17"/>
      <c r="M4" s="17"/>
      <c r="N4" s="20" t="s">
        <v>22</v>
      </c>
    </row>
    <row r="5" spans="1:15" s="4" customFormat="1" x14ac:dyDescent="0.35">
      <c r="A5" s="24" t="s">
        <v>23</v>
      </c>
      <c r="B5" s="12">
        <v>18</v>
      </c>
      <c r="C5" s="13" t="s">
        <v>2</v>
      </c>
      <c r="D5" s="14"/>
      <c r="E5" s="15"/>
      <c r="F5" s="15"/>
      <c r="G5" s="15"/>
      <c r="H5" s="15"/>
      <c r="I5" s="15"/>
      <c r="J5" s="15"/>
      <c r="K5" s="14"/>
      <c r="L5" s="15"/>
      <c r="M5" s="15"/>
      <c r="N5" s="41"/>
    </row>
    <row r="6" spans="1:15" s="4" customFormat="1" ht="17.5" thickBot="1" x14ac:dyDescent="0.4">
      <c r="A6" s="26" t="s">
        <v>24</v>
      </c>
      <c r="B6" s="27">
        <v>0.15</v>
      </c>
      <c r="C6" s="28" t="s">
        <v>4</v>
      </c>
      <c r="D6" s="29"/>
      <c r="E6" s="55"/>
      <c r="F6" s="55"/>
      <c r="G6" s="55"/>
      <c r="H6" s="30"/>
      <c r="I6" s="30"/>
      <c r="J6" s="30"/>
      <c r="K6" s="29"/>
      <c r="L6" s="30"/>
      <c r="M6" s="30"/>
      <c r="N6" s="42"/>
    </row>
    <row r="7" spans="1:15" ht="17.5" thickBot="1" x14ac:dyDescent="0.45">
      <c r="A7" s="72" t="s">
        <v>25</v>
      </c>
      <c r="B7" s="75" t="s">
        <v>6</v>
      </c>
      <c r="C7" s="76"/>
      <c r="D7" s="99"/>
      <c r="E7" s="101" t="s">
        <v>26</v>
      </c>
      <c r="F7" s="102"/>
      <c r="G7" s="103"/>
      <c r="H7" s="104" t="s">
        <v>27</v>
      </c>
      <c r="I7" s="105"/>
      <c r="J7" s="106"/>
      <c r="K7" s="101" t="s">
        <v>28</v>
      </c>
      <c r="L7" s="102"/>
      <c r="M7" s="103"/>
      <c r="N7" s="107" t="s">
        <v>29</v>
      </c>
    </row>
    <row r="8" spans="1:15" x14ac:dyDescent="0.4">
      <c r="A8" s="73"/>
      <c r="B8" s="78"/>
      <c r="C8" s="79"/>
      <c r="D8" s="100"/>
      <c r="E8" s="110" t="s">
        <v>30</v>
      </c>
      <c r="F8" s="93"/>
      <c r="G8" s="111"/>
      <c r="H8" s="112" t="s">
        <v>31</v>
      </c>
      <c r="I8" s="113"/>
      <c r="J8" s="114"/>
      <c r="K8" s="110" t="s">
        <v>32</v>
      </c>
      <c r="L8" s="93"/>
      <c r="M8" s="111"/>
      <c r="N8" s="108"/>
    </row>
    <row r="9" spans="1:15" ht="17.5" thickBot="1" x14ac:dyDescent="0.45">
      <c r="A9" s="74"/>
      <c r="B9" s="1" t="s">
        <v>10</v>
      </c>
      <c r="C9" s="3" t="s">
        <v>11</v>
      </c>
      <c r="D9" s="56" t="s">
        <v>33</v>
      </c>
      <c r="E9" s="60" t="s">
        <v>10</v>
      </c>
      <c r="F9" s="1" t="s">
        <v>11</v>
      </c>
      <c r="G9" s="61" t="s">
        <v>34</v>
      </c>
      <c r="H9" s="60" t="s">
        <v>10</v>
      </c>
      <c r="I9" s="1" t="s">
        <v>11</v>
      </c>
      <c r="J9" s="65" t="s">
        <v>34</v>
      </c>
      <c r="K9" s="60" t="s">
        <v>10</v>
      </c>
      <c r="L9" s="1" t="s">
        <v>11</v>
      </c>
      <c r="M9" s="61" t="s">
        <v>34</v>
      </c>
      <c r="N9" s="109"/>
    </row>
    <row r="10" spans="1:15" ht="33" customHeight="1" thickTop="1" x14ac:dyDescent="0.4">
      <c r="A10" s="23" t="s">
        <v>14</v>
      </c>
      <c r="B10" s="39">
        <v>2320</v>
      </c>
      <c r="C10" s="10">
        <f t="shared" ref="C10:C16" si="0">D10-B10</f>
        <v>3180</v>
      </c>
      <c r="D10" s="57">
        <v>5500</v>
      </c>
      <c r="E10" s="62">
        <f>ROUND(B10*0.3,0)</f>
        <v>696</v>
      </c>
      <c r="F10" s="9">
        <f>ROUND(C10*(6/B5),0)</f>
        <v>1060</v>
      </c>
      <c r="G10" s="21">
        <f t="shared" ref="G10:G16" si="1">SUM(E10:F10)</f>
        <v>1756</v>
      </c>
      <c r="H10" s="62">
        <f>ROUND(B10*0.3,0)</f>
        <v>696</v>
      </c>
      <c r="I10" s="9">
        <f t="shared" ref="I10:I16" si="2">F10</f>
        <v>1060</v>
      </c>
      <c r="J10" s="66">
        <f t="shared" ref="J10:J16" si="3">SUM(H10:I10)</f>
        <v>1756</v>
      </c>
      <c r="K10" s="62">
        <f t="shared" ref="K10:K16" si="4">B10-N10-E10-H10</f>
        <v>580</v>
      </c>
      <c r="L10" s="9">
        <f t="shared" ref="L10:L16" si="5">C10-F10-I10</f>
        <v>1060</v>
      </c>
      <c r="M10" s="21">
        <f t="shared" ref="M10:M16" si="6">SUM(K10:L10)</f>
        <v>1640</v>
      </c>
      <c r="N10" s="67">
        <f>N17-SUM(N11:N16)</f>
        <v>348</v>
      </c>
      <c r="O10" s="43"/>
    </row>
    <row r="11" spans="1:15" ht="33" customHeight="1" x14ac:dyDescent="0.4">
      <c r="A11" s="23" t="s">
        <v>15</v>
      </c>
      <c r="B11" s="39">
        <v>500</v>
      </c>
      <c r="C11" s="10">
        <f t="shared" si="0"/>
        <v>550</v>
      </c>
      <c r="D11" s="57">
        <v>1050</v>
      </c>
      <c r="E11" s="62">
        <f t="shared" ref="E11:E16" si="7">ROUND(B11*0.3,0)</f>
        <v>150</v>
      </c>
      <c r="F11" s="9">
        <f>ROUND(C11*(6/B5),0)</f>
        <v>183</v>
      </c>
      <c r="G11" s="21">
        <f t="shared" si="1"/>
        <v>333</v>
      </c>
      <c r="H11" s="62">
        <f t="shared" ref="H11:H16" si="8">ROUND(B11*0.3,0)</f>
        <v>150</v>
      </c>
      <c r="I11" s="9">
        <f t="shared" si="2"/>
        <v>183</v>
      </c>
      <c r="J11" s="66">
        <f t="shared" si="3"/>
        <v>333</v>
      </c>
      <c r="K11" s="62">
        <f t="shared" si="4"/>
        <v>125</v>
      </c>
      <c r="L11" s="9">
        <f t="shared" si="5"/>
        <v>184</v>
      </c>
      <c r="M11" s="21">
        <f t="shared" si="6"/>
        <v>309</v>
      </c>
      <c r="N11" s="67">
        <f>ROUNDUP(B11*B6,0)</f>
        <v>75</v>
      </c>
      <c r="O11" s="43"/>
    </row>
    <row r="12" spans="1:15" ht="33" customHeight="1" x14ac:dyDescent="0.4">
      <c r="A12" s="23" t="s">
        <v>16</v>
      </c>
      <c r="B12" s="39">
        <v>400</v>
      </c>
      <c r="C12" s="10">
        <f t="shared" si="0"/>
        <v>500</v>
      </c>
      <c r="D12" s="57">
        <v>900</v>
      </c>
      <c r="E12" s="62">
        <f t="shared" si="7"/>
        <v>120</v>
      </c>
      <c r="F12" s="9">
        <f>ROUND(C12*(6/B5),0)</f>
        <v>167</v>
      </c>
      <c r="G12" s="21">
        <f t="shared" si="1"/>
        <v>287</v>
      </c>
      <c r="H12" s="62">
        <f t="shared" si="8"/>
        <v>120</v>
      </c>
      <c r="I12" s="9">
        <f t="shared" si="2"/>
        <v>167</v>
      </c>
      <c r="J12" s="66">
        <f t="shared" si="3"/>
        <v>287</v>
      </c>
      <c r="K12" s="62">
        <f t="shared" si="4"/>
        <v>100</v>
      </c>
      <c r="L12" s="9">
        <f t="shared" si="5"/>
        <v>166</v>
      </c>
      <c r="M12" s="21">
        <f t="shared" si="6"/>
        <v>266</v>
      </c>
      <c r="N12" s="67">
        <f>ROUNDUP(B12*B6,0)</f>
        <v>60</v>
      </c>
      <c r="O12" s="43"/>
    </row>
    <row r="13" spans="1:15" ht="33" customHeight="1" x14ac:dyDescent="0.4">
      <c r="A13" s="23" t="s">
        <v>17</v>
      </c>
      <c r="B13" s="39">
        <v>85</v>
      </c>
      <c r="C13" s="10">
        <f t="shared" si="0"/>
        <v>75</v>
      </c>
      <c r="D13" s="57">
        <v>160</v>
      </c>
      <c r="E13" s="62">
        <f t="shared" si="7"/>
        <v>26</v>
      </c>
      <c r="F13" s="9">
        <f>ROUND(C13*(6/B5),0)</f>
        <v>25</v>
      </c>
      <c r="G13" s="21">
        <f t="shared" si="1"/>
        <v>51</v>
      </c>
      <c r="H13" s="62">
        <f t="shared" si="8"/>
        <v>26</v>
      </c>
      <c r="I13" s="9">
        <f t="shared" si="2"/>
        <v>25</v>
      </c>
      <c r="J13" s="66">
        <f t="shared" si="3"/>
        <v>51</v>
      </c>
      <c r="K13" s="62">
        <f t="shared" si="4"/>
        <v>20</v>
      </c>
      <c r="L13" s="9">
        <f t="shared" si="5"/>
        <v>25</v>
      </c>
      <c r="M13" s="21">
        <f t="shared" si="6"/>
        <v>45</v>
      </c>
      <c r="N13" s="67">
        <f>ROUNDUP(B13*B6,0)</f>
        <v>13</v>
      </c>
      <c r="O13" s="43"/>
    </row>
    <row r="14" spans="1:15" ht="33" customHeight="1" x14ac:dyDescent="0.4">
      <c r="A14" s="23" t="s">
        <v>70</v>
      </c>
      <c r="B14" s="39">
        <v>600</v>
      </c>
      <c r="C14" s="10">
        <f t="shared" si="0"/>
        <v>600</v>
      </c>
      <c r="D14" s="57">
        <v>1200</v>
      </c>
      <c r="E14" s="62">
        <f t="shared" si="7"/>
        <v>180</v>
      </c>
      <c r="F14" s="9">
        <f>ROUND(C14*(6/B5),0)</f>
        <v>200</v>
      </c>
      <c r="G14" s="21">
        <f t="shared" si="1"/>
        <v>380</v>
      </c>
      <c r="H14" s="62">
        <f t="shared" si="8"/>
        <v>180</v>
      </c>
      <c r="I14" s="9">
        <f t="shared" si="2"/>
        <v>200</v>
      </c>
      <c r="J14" s="66">
        <f t="shared" si="3"/>
        <v>380</v>
      </c>
      <c r="K14" s="62">
        <f t="shared" si="4"/>
        <v>150</v>
      </c>
      <c r="L14" s="9">
        <f t="shared" si="5"/>
        <v>200</v>
      </c>
      <c r="M14" s="21">
        <f t="shared" si="6"/>
        <v>350</v>
      </c>
      <c r="N14" s="67">
        <f>ROUNDUP(B14*B6,0)</f>
        <v>90</v>
      </c>
      <c r="O14" s="43"/>
    </row>
    <row r="15" spans="1:15" ht="33" customHeight="1" x14ac:dyDescent="0.4">
      <c r="A15" s="23" t="s">
        <v>76</v>
      </c>
      <c r="B15" s="39">
        <v>20</v>
      </c>
      <c r="C15" s="10">
        <f t="shared" si="0"/>
        <v>20</v>
      </c>
      <c r="D15" s="58">
        <v>40</v>
      </c>
      <c r="E15" s="62">
        <f t="shared" si="7"/>
        <v>6</v>
      </c>
      <c r="F15" s="9">
        <f>ROUND(C15*(6/$B$5),0)</f>
        <v>7</v>
      </c>
      <c r="G15" s="21">
        <f t="shared" si="1"/>
        <v>13</v>
      </c>
      <c r="H15" s="62">
        <f t="shared" si="8"/>
        <v>6</v>
      </c>
      <c r="I15" s="9">
        <f t="shared" si="2"/>
        <v>7</v>
      </c>
      <c r="J15" s="66">
        <f t="shared" si="3"/>
        <v>13</v>
      </c>
      <c r="K15" s="62">
        <f t="shared" si="4"/>
        <v>5</v>
      </c>
      <c r="L15" s="9">
        <f t="shared" si="5"/>
        <v>6</v>
      </c>
      <c r="M15" s="21">
        <f t="shared" si="6"/>
        <v>11</v>
      </c>
      <c r="N15" s="67">
        <f>ROUNDUP(B15*$B$6,0)</f>
        <v>3</v>
      </c>
      <c r="O15" s="43"/>
    </row>
    <row r="16" spans="1:15" ht="33" customHeight="1" thickBot="1" x14ac:dyDescent="0.45">
      <c r="A16" s="23" t="s">
        <v>77</v>
      </c>
      <c r="B16" s="39">
        <v>130</v>
      </c>
      <c r="C16" s="10">
        <f t="shared" si="0"/>
        <v>170</v>
      </c>
      <c r="D16" s="58">
        <v>300</v>
      </c>
      <c r="E16" s="62">
        <f t="shared" si="7"/>
        <v>39</v>
      </c>
      <c r="F16" s="9">
        <f>ROUND(C16*(6/$B$5),0)</f>
        <v>57</v>
      </c>
      <c r="G16" s="21">
        <f t="shared" si="1"/>
        <v>96</v>
      </c>
      <c r="H16" s="62">
        <f t="shared" si="8"/>
        <v>39</v>
      </c>
      <c r="I16" s="9">
        <f t="shared" si="2"/>
        <v>57</v>
      </c>
      <c r="J16" s="66">
        <f t="shared" si="3"/>
        <v>96</v>
      </c>
      <c r="K16" s="62">
        <f t="shared" si="4"/>
        <v>32</v>
      </c>
      <c r="L16" s="9">
        <f t="shared" si="5"/>
        <v>56</v>
      </c>
      <c r="M16" s="21">
        <f t="shared" si="6"/>
        <v>88</v>
      </c>
      <c r="N16" s="67">
        <f>ROUNDUP(B16*$B$6,0)</f>
        <v>20</v>
      </c>
      <c r="O16" s="43"/>
    </row>
    <row r="17" spans="1:15" ht="33" customHeight="1" thickTop="1" thickBot="1" x14ac:dyDescent="0.45">
      <c r="A17" s="32" t="s">
        <v>35</v>
      </c>
      <c r="B17" s="38">
        <f>SUM(B10:B16)</f>
        <v>4055</v>
      </c>
      <c r="C17" s="38">
        <f>SUM(C10:C16)</f>
        <v>5095</v>
      </c>
      <c r="D17" s="59">
        <f>SUM(D10:D16)</f>
        <v>9150</v>
      </c>
      <c r="E17" s="63">
        <f>SUM(E10:E16)</f>
        <v>1217</v>
      </c>
      <c r="F17" s="38">
        <f t="shared" ref="F17:M17" si="9">SUM(F10:F16)</f>
        <v>1699</v>
      </c>
      <c r="G17" s="64">
        <f t="shared" si="9"/>
        <v>2916</v>
      </c>
      <c r="H17" s="63">
        <f t="shared" si="9"/>
        <v>1217</v>
      </c>
      <c r="I17" s="38">
        <f t="shared" si="9"/>
        <v>1699</v>
      </c>
      <c r="J17" s="59">
        <f t="shared" si="9"/>
        <v>2916</v>
      </c>
      <c r="K17" s="63">
        <f t="shared" si="9"/>
        <v>1012</v>
      </c>
      <c r="L17" s="38">
        <f t="shared" si="9"/>
        <v>1697</v>
      </c>
      <c r="M17" s="64">
        <f t="shared" si="9"/>
        <v>2709</v>
      </c>
      <c r="N17" s="64">
        <f>ROUNDUP(B17*B6,0)</f>
        <v>609</v>
      </c>
      <c r="O17" s="43"/>
    </row>
    <row r="18" spans="1:15" ht="17.25" customHeight="1" x14ac:dyDescent="0.4">
      <c r="A18" s="89" t="s">
        <v>36</v>
      </c>
      <c r="B18" s="89"/>
      <c r="C18" s="89"/>
      <c r="D18" s="89"/>
      <c r="E18" s="89"/>
      <c r="F18" s="89"/>
      <c r="G18" s="89"/>
      <c r="H18" s="89"/>
      <c r="I18" s="89"/>
      <c r="J18" s="89"/>
      <c r="K18" s="89"/>
    </row>
    <row r="19" spans="1:15" x14ac:dyDescent="0.4">
      <c r="A19" s="90" t="s">
        <v>37</v>
      </c>
      <c r="B19" s="97"/>
      <c r="C19" s="97"/>
      <c r="D19" s="97"/>
      <c r="E19" s="97"/>
      <c r="F19" s="97"/>
      <c r="G19" s="97"/>
      <c r="H19" s="97"/>
      <c r="I19" s="97"/>
      <c r="J19" s="97"/>
      <c r="K19" s="97"/>
      <c r="L19" s="98"/>
      <c r="M19" s="98"/>
      <c r="N19" s="98"/>
    </row>
    <row r="20" spans="1:15" x14ac:dyDescent="0.4">
      <c r="A20" s="7"/>
      <c r="B20" s="8"/>
      <c r="C20" s="8"/>
      <c r="D20" s="8"/>
      <c r="E20" s="8"/>
      <c r="F20" s="8"/>
    </row>
  </sheetData>
  <mergeCells count="12">
    <mergeCell ref="A18:K18"/>
    <mergeCell ref="A19:N19"/>
    <mergeCell ref="A1:N1"/>
    <mergeCell ref="A7:A9"/>
    <mergeCell ref="B7:D8"/>
    <mergeCell ref="E7:G7"/>
    <mergeCell ref="H7:J7"/>
    <mergeCell ref="K7:M7"/>
    <mergeCell ref="N7:N9"/>
    <mergeCell ref="E8:G8"/>
    <mergeCell ref="H8:J8"/>
    <mergeCell ref="K8:M8"/>
  </mergeCells>
  <phoneticPr fontId="2" type="noConversion"/>
  <pageMargins left="0.7" right="0.7" top="0.75" bottom="0.75" header="0.3" footer="0.3"/>
  <pageSetup paperSize="9" scale="5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21"/>
  <sheetViews>
    <sheetView view="pageBreakPreview" zoomScaleNormal="70" zoomScaleSheetLayoutView="100" workbookViewId="0">
      <selection activeCell="E15" sqref="E15"/>
    </sheetView>
  </sheetViews>
  <sheetFormatPr defaultRowHeight="17" x14ac:dyDescent="0.4"/>
  <cols>
    <col min="1" max="1" width="24.08984375" customWidth="1"/>
    <col min="2" max="16" width="9.08984375" customWidth="1"/>
    <col min="17" max="17" width="9.6328125" customWidth="1"/>
  </cols>
  <sheetData>
    <row r="1" spans="1:18" ht="50.15" customHeight="1" x14ac:dyDescent="0.4">
      <c r="A1" s="92" t="s">
        <v>38</v>
      </c>
      <c r="B1" s="70"/>
      <c r="C1" s="70"/>
      <c r="D1" s="70"/>
      <c r="E1" s="70"/>
      <c r="F1" s="70"/>
      <c r="G1" s="70"/>
      <c r="H1" s="70"/>
      <c r="I1" s="70"/>
      <c r="J1" s="70"/>
      <c r="K1" s="70"/>
      <c r="L1" s="70"/>
      <c r="M1" s="70"/>
      <c r="N1" s="70"/>
      <c r="O1" s="70"/>
      <c r="P1" s="70"/>
      <c r="Q1" s="70"/>
    </row>
    <row r="2" spans="1:18" ht="21.5" x14ac:dyDescent="0.4">
      <c r="A2" s="2"/>
      <c r="B2" s="2"/>
      <c r="C2" s="2"/>
      <c r="D2" s="2"/>
      <c r="Q2" s="2"/>
    </row>
    <row r="3" spans="1:18" x14ac:dyDescent="0.4">
      <c r="A3" s="53" t="s">
        <v>21</v>
      </c>
      <c r="B3" s="25"/>
      <c r="C3" s="34"/>
      <c r="D3" s="35"/>
      <c r="E3" s="34"/>
      <c r="F3" s="34"/>
      <c r="G3" s="36"/>
      <c r="H3" s="25"/>
      <c r="I3" s="25"/>
      <c r="J3" s="25"/>
      <c r="K3" s="25"/>
      <c r="L3" s="25"/>
      <c r="M3" s="25"/>
      <c r="N3" s="25"/>
      <c r="O3" s="25"/>
      <c r="P3" s="25"/>
      <c r="Q3" s="37"/>
    </row>
    <row r="4" spans="1:18" ht="17.5" thickBot="1" x14ac:dyDescent="0.45">
      <c r="A4" s="16"/>
      <c r="B4" s="17"/>
      <c r="C4" s="16"/>
      <c r="D4" s="18"/>
      <c r="E4" s="16"/>
      <c r="F4" s="16"/>
      <c r="G4" s="19"/>
      <c r="H4" s="17"/>
      <c r="I4" s="17"/>
      <c r="J4" s="17"/>
      <c r="K4" s="17"/>
      <c r="L4" s="17"/>
      <c r="M4" s="17"/>
      <c r="N4" s="17"/>
      <c r="O4" s="17"/>
      <c r="P4" s="17"/>
      <c r="Q4" s="20" t="s">
        <v>39</v>
      </c>
    </row>
    <row r="5" spans="1:18" s="4" customFormat="1" x14ac:dyDescent="0.35">
      <c r="A5" s="24" t="s">
        <v>40</v>
      </c>
      <c r="B5" s="12">
        <v>24</v>
      </c>
      <c r="C5" s="13" t="s">
        <v>41</v>
      </c>
      <c r="D5" s="14"/>
      <c r="E5" s="15"/>
      <c r="F5" s="15"/>
      <c r="G5" s="15"/>
      <c r="H5" s="15"/>
      <c r="I5" s="15"/>
      <c r="J5" s="15"/>
      <c r="K5" s="14"/>
      <c r="L5" s="15"/>
      <c r="M5" s="15"/>
      <c r="N5" s="15"/>
      <c r="O5" s="15"/>
      <c r="P5" s="15"/>
      <c r="Q5" s="41"/>
    </row>
    <row r="6" spans="1:18" s="4" customFormat="1" ht="17.5" thickBot="1" x14ac:dyDescent="0.4">
      <c r="A6" s="26" t="s">
        <v>42</v>
      </c>
      <c r="B6" s="27">
        <v>0.15</v>
      </c>
      <c r="C6" s="28" t="s">
        <v>43</v>
      </c>
      <c r="D6" s="29"/>
      <c r="E6" s="30"/>
      <c r="F6" s="30"/>
      <c r="G6" s="30"/>
      <c r="H6" s="30"/>
      <c r="I6" s="30"/>
      <c r="J6" s="30"/>
      <c r="K6" s="29"/>
      <c r="L6" s="30"/>
      <c r="M6" s="30"/>
      <c r="N6" s="30"/>
      <c r="O6" s="30"/>
      <c r="P6" s="30"/>
      <c r="Q6" s="42"/>
    </row>
    <row r="7" spans="1:18" x14ac:dyDescent="0.4">
      <c r="A7" s="72" t="s">
        <v>44</v>
      </c>
      <c r="B7" s="75" t="s">
        <v>45</v>
      </c>
      <c r="C7" s="76"/>
      <c r="D7" s="99"/>
      <c r="E7" s="101" t="s">
        <v>46</v>
      </c>
      <c r="F7" s="102"/>
      <c r="G7" s="103"/>
      <c r="H7" s="101" t="s">
        <v>47</v>
      </c>
      <c r="I7" s="102"/>
      <c r="J7" s="103"/>
      <c r="K7" s="101" t="s">
        <v>48</v>
      </c>
      <c r="L7" s="102"/>
      <c r="M7" s="103"/>
      <c r="N7" s="101" t="s">
        <v>49</v>
      </c>
      <c r="O7" s="102"/>
      <c r="P7" s="103"/>
      <c r="Q7" s="107" t="s">
        <v>50</v>
      </c>
    </row>
    <row r="8" spans="1:18" x14ac:dyDescent="0.4">
      <c r="A8" s="73"/>
      <c r="B8" s="78"/>
      <c r="C8" s="79"/>
      <c r="D8" s="100"/>
      <c r="E8" s="110" t="s">
        <v>51</v>
      </c>
      <c r="F8" s="93"/>
      <c r="G8" s="111"/>
      <c r="H8" s="110" t="s">
        <v>52</v>
      </c>
      <c r="I8" s="93"/>
      <c r="J8" s="111"/>
      <c r="K8" s="110" t="s">
        <v>53</v>
      </c>
      <c r="L8" s="93"/>
      <c r="M8" s="111"/>
      <c r="N8" s="110" t="s">
        <v>54</v>
      </c>
      <c r="O8" s="93"/>
      <c r="P8" s="111"/>
      <c r="Q8" s="108"/>
    </row>
    <row r="9" spans="1:18" ht="17.5" thickBot="1" x14ac:dyDescent="0.45">
      <c r="A9" s="74"/>
      <c r="B9" s="1" t="s">
        <v>55</v>
      </c>
      <c r="C9" s="3" t="s">
        <v>56</v>
      </c>
      <c r="D9" s="56" t="s">
        <v>57</v>
      </c>
      <c r="E9" s="60" t="s">
        <v>55</v>
      </c>
      <c r="F9" s="1" t="s">
        <v>56</v>
      </c>
      <c r="G9" s="61" t="s">
        <v>58</v>
      </c>
      <c r="H9" s="60" t="s">
        <v>55</v>
      </c>
      <c r="I9" s="1" t="s">
        <v>56</v>
      </c>
      <c r="J9" s="61" t="s">
        <v>58</v>
      </c>
      <c r="K9" s="60" t="s">
        <v>55</v>
      </c>
      <c r="L9" s="1" t="s">
        <v>56</v>
      </c>
      <c r="M9" s="61" t="s">
        <v>58</v>
      </c>
      <c r="N9" s="60" t="s">
        <v>55</v>
      </c>
      <c r="O9" s="1" t="s">
        <v>56</v>
      </c>
      <c r="P9" s="61" t="s">
        <v>58</v>
      </c>
      <c r="Q9" s="109"/>
    </row>
    <row r="10" spans="1:18" ht="33" customHeight="1" thickTop="1" x14ac:dyDescent="0.4">
      <c r="A10" s="23" t="s">
        <v>14</v>
      </c>
      <c r="B10" s="39">
        <v>3730</v>
      </c>
      <c r="C10" s="10">
        <f t="shared" ref="C10:C16" si="0">D10-B10</f>
        <v>6270</v>
      </c>
      <c r="D10" s="57">
        <v>10000</v>
      </c>
      <c r="E10" s="62">
        <f>ROUND(B10*0.25,0)</f>
        <v>933</v>
      </c>
      <c r="F10" s="9">
        <f>ROUND(C10*(6/B5),0)</f>
        <v>1568</v>
      </c>
      <c r="G10" s="21">
        <f t="shared" ref="G10:G16" si="1">SUM(E10:F10)</f>
        <v>2501</v>
      </c>
      <c r="H10" s="62">
        <f>ROUND(B10*0.2,0)</f>
        <v>746</v>
      </c>
      <c r="I10" s="9">
        <f t="shared" ref="I10:I16" si="2">F10</f>
        <v>1568</v>
      </c>
      <c r="J10" s="21">
        <f t="shared" ref="J10:J16" si="3">SUM(H10:I10)</f>
        <v>2314</v>
      </c>
      <c r="K10" s="62">
        <f>ROUND(B10*0.2,0)</f>
        <v>746</v>
      </c>
      <c r="L10" s="9">
        <f t="shared" ref="L10:L16" si="4">F10</f>
        <v>1568</v>
      </c>
      <c r="M10" s="21">
        <f t="shared" ref="M10:M16" si="5">SUM(K10:L10)</f>
        <v>2314</v>
      </c>
      <c r="N10" s="62">
        <f t="shared" ref="N10:N16" si="6">B10-Q10-E10-H10-K10</f>
        <v>747</v>
      </c>
      <c r="O10" s="9">
        <f t="shared" ref="O10:O16" si="7">C10-F10-I10-L10</f>
        <v>1566</v>
      </c>
      <c r="P10" s="21">
        <f t="shared" ref="P10:P16" si="8">SUM(N10:O10)</f>
        <v>2313</v>
      </c>
      <c r="Q10" s="67">
        <f>Q17-SUM(Q11:Q16)</f>
        <v>558</v>
      </c>
      <c r="R10" s="43"/>
    </row>
    <row r="11" spans="1:18" ht="33" customHeight="1" x14ac:dyDescent="0.4">
      <c r="A11" s="23" t="s">
        <v>15</v>
      </c>
      <c r="B11" s="39">
        <v>50</v>
      </c>
      <c r="C11" s="10">
        <f t="shared" si="0"/>
        <v>80</v>
      </c>
      <c r="D11" s="57">
        <v>130</v>
      </c>
      <c r="E11" s="62">
        <f t="shared" ref="E11:E16" si="9">ROUND(B11*0.25,0)</f>
        <v>13</v>
      </c>
      <c r="F11" s="9">
        <f>ROUND(C11*(6/B5),0)</f>
        <v>20</v>
      </c>
      <c r="G11" s="21">
        <f t="shared" si="1"/>
        <v>33</v>
      </c>
      <c r="H11" s="62">
        <f t="shared" ref="H11:H16" si="10">ROUND(B11*0.2,0)</f>
        <v>10</v>
      </c>
      <c r="I11" s="9">
        <f t="shared" si="2"/>
        <v>20</v>
      </c>
      <c r="J11" s="21">
        <f t="shared" si="3"/>
        <v>30</v>
      </c>
      <c r="K11" s="62">
        <f t="shared" ref="K11:K16" si="11">ROUND(B11*0.2,0)</f>
        <v>10</v>
      </c>
      <c r="L11" s="9">
        <f t="shared" si="4"/>
        <v>20</v>
      </c>
      <c r="M11" s="21">
        <f t="shared" si="5"/>
        <v>30</v>
      </c>
      <c r="N11" s="62">
        <f t="shared" si="6"/>
        <v>9</v>
      </c>
      <c r="O11" s="9">
        <f t="shared" si="7"/>
        <v>20</v>
      </c>
      <c r="P11" s="21">
        <f t="shared" si="8"/>
        <v>29</v>
      </c>
      <c r="Q11" s="67">
        <f>ROUNDUP(B11*B6,0)</f>
        <v>8</v>
      </c>
      <c r="R11" s="43"/>
    </row>
    <row r="12" spans="1:18" ht="33" customHeight="1" x14ac:dyDescent="0.4">
      <c r="A12" s="23" t="s">
        <v>16</v>
      </c>
      <c r="B12" s="39">
        <v>25</v>
      </c>
      <c r="C12" s="10">
        <f t="shared" si="0"/>
        <v>40</v>
      </c>
      <c r="D12" s="57">
        <v>65</v>
      </c>
      <c r="E12" s="62">
        <f t="shared" si="9"/>
        <v>6</v>
      </c>
      <c r="F12" s="9">
        <f>ROUND(C12*(6/B5),0)</f>
        <v>10</v>
      </c>
      <c r="G12" s="21">
        <f t="shared" si="1"/>
        <v>16</v>
      </c>
      <c r="H12" s="62">
        <f t="shared" si="10"/>
        <v>5</v>
      </c>
      <c r="I12" s="9">
        <f t="shared" si="2"/>
        <v>10</v>
      </c>
      <c r="J12" s="21">
        <f t="shared" si="3"/>
        <v>15</v>
      </c>
      <c r="K12" s="62">
        <f t="shared" si="11"/>
        <v>5</v>
      </c>
      <c r="L12" s="9">
        <f t="shared" si="4"/>
        <v>10</v>
      </c>
      <c r="M12" s="21">
        <f t="shared" si="5"/>
        <v>15</v>
      </c>
      <c r="N12" s="62">
        <f t="shared" si="6"/>
        <v>5</v>
      </c>
      <c r="O12" s="9">
        <f t="shared" si="7"/>
        <v>10</v>
      </c>
      <c r="P12" s="21">
        <f t="shared" si="8"/>
        <v>15</v>
      </c>
      <c r="Q12" s="67">
        <f>ROUNDUP(B12*B6,0)</f>
        <v>4</v>
      </c>
      <c r="R12" s="43"/>
    </row>
    <row r="13" spans="1:18" ht="33" customHeight="1" x14ac:dyDescent="0.4">
      <c r="A13" s="23" t="s">
        <v>17</v>
      </c>
      <c r="B13" s="39">
        <v>85</v>
      </c>
      <c r="C13" s="10">
        <f t="shared" si="0"/>
        <v>75</v>
      </c>
      <c r="D13" s="57">
        <v>160</v>
      </c>
      <c r="E13" s="62">
        <f t="shared" si="9"/>
        <v>21</v>
      </c>
      <c r="F13" s="9">
        <f>ROUND(C13*(6/B5),0)</f>
        <v>19</v>
      </c>
      <c r="G13" s="21">
        <f t="shared" si="1"/>
        <v>40</v>
      </c>
      <c r="H13" s="62">
        <f t="shared" si="10"/>
        <v>17</v>
      </c>
      <c r="I13" s="9">
        <f t="shared" si="2"/>
        <v>19</v>
      </c>
      <c r="J13" s="21">
        <f t="shared" si="3"/>
        <v>36</v>
      </c>
      <c r="K13" s="62">
        <f t="shared" si="11"/>
        <v>17</v>
      </c>
      <c r="L13" s="9">
        <f t="shared" si="4"/>
        <v>19</v>
      </c>
      <c r="M13" s="21">
        <f t="shared" si="5"/>
        <v>36</v>
      </c>
      <c r="N13" s="62">
        <f t="shared" si="6"/>
        <v>17</v>
      </c>
      <c r="O13" s="9">
        <f t="shared" si="7"/>
        <v>18</v>
      </c>
      <c r="P13" s="21">
        <f t="shared" si="8"/>
        <v>35</v>
      </c>
      <c r="Q13" s="67">
        <f>ROUNDUP(B13*B6,0)</f>
        <v>13</v>
      </c>
      <c r="R13" s="43"/>
    </row>
    <row r="14" spans="1:18" ht="33" customHeight="1" x14ac:dyDescent="0.4">
      <c r="A14" s="23" t="s">
        <v>70</v>
      </c>
      <c r="B14" s="39">
        <v>2180</v>
      </c>
      <c r="C14" s="10">
        <f t="shared" si="0"/>
        <v>3590</v>
      </c>
      <c r="D14" s="57">
        <v>5770</v>
      </c>
      <c r="E14" s="62">
        <f t="shared" si="9"/>
        <v>545</v>
      </c>
      <c r="F14" s="9">
        <f>ROUND(C14*(6/B5),0)</f>
        <v>898</v>
      </c>
      <c r="G14" s="21">
        <f t="shared" si="1"/>
        <v>1443</v>
      </c>
      <c r="H14" s="62">
        <f t="shared" si="10"/>
        <v>436</v>
      </c>
      <c r="I14" s="9">
        <f t="shared" si="2"/>
        <v>898</v>
      </c>
      <c r="J14" s="21">
        <f t="shared" si="3"/>
        <v>1334</v>
      </c>
      <c r="K14" s="62">
        <f t="shared" si="11"/>
        <v>436</v>
      </c>
      <c r="L14" s="9">
        <f t="shared" si="4"/>
        <v>898</v>
      </c>
      <c r="M14" s="21">
        <f t="shared" si="5"/>
        <v>1334</v>
      </c>
      <c r="N14" s="62">
        <f t="shared" si="6"/>
        <v>436</v>
      </c>
      <c r="O14" s="9">
        <f t="shared" si="7"/>
        <v>896</v>
      </c>
      <c r="P14" s="21">
        <f t="shared" si="8"/>
        <v>1332</v>
      </c>
      <c r="Q14" s="67">
        <f>ROUNDUP(B14*B6,0)</f>
        <v>327</v>
      </c>
      <c r="R14" s="43"/>
    </row>
    <row r="15" spans="1:18" ht="33" customHeight="1" x14ac:dyDescent="0.4">
      <c r="A15" s="23" t="s">
        <v>76</v>
      </c>
      <c r="B15" s="39">
        <v>15</v>
      </c>
      <c r="C15" s="10">
        <f t="shared" si="0"/>
        <v>20</v>
      </c>
      <c r="D15" s="58">
        <v>35</v>
      </c>
      <c r="E15" s="62">
        <f t="shared" si="9"/>
        <v>4</v>
      </c>
      <c r="F15" s="9">
        <f>ROUND(C15*(6/$B$5),0)</f>
        <v>5</v>
      </c>
      <c r="G15" s="21">
        <f t="shared" si="1"/>
        <v>9</v>
      </c>
      <c r="H15" s="62">
        <f t="shared" si="10"/>
        <v>3</v>
      </c>
      <c r="I15" s="9">
        <f t="shared" si="2"/>
        <v>5</v>
      </c>
      <c r="J15" s="21">
        <f t="shared" si="3"/>
        <v>8</v>
      </c>
      <c r="K15" s="62">
        <f t="shared" si="11"/>
        <v>3</v>
      </c>
      <c r="L15" s="9">
        <f t="shared" si="4"/>
        <v>5</v>
      </c>
      <c r="M15" s="21">
        <f t="shared" si="5"/>
        <v>8</v>
      </c>
      <c r="N15" s="62">
        <f t="shared" si="6"/>
        <v>2</v>
      </c>
      <c r="O15" s="9">
        <f t="shared" si="7"/>
        <v>5</v>
      </c>
      <c r="P15" s="21">
        <f t="shared" si="8"/>
        <v>7</v>
      </c>
      <c r="Q15" s="67">
        <f>ROUNDUP(B15*$B$6,0)</f>
        <v>3</v>
      </c>
      <c r="R15" s="43"/>
    </row>
    <row r="16" spans="1:18" ht="33" customHeight="1" thickBot="1" x14ac:dyDescent="0.45">
      <c r="A16" s="23" t="s">
        <v>77</v>
      </c>
      <c r="B16" s="39">
        <v>160</v>
      </c>
      <c r="C16" s="10">
        <f t="shared" si="0"/>
        <v>190</v>
      </c>
      <c r="D16" s="58">
        <v>350</v>
      </c>
      <c r="E16" s="62">
        <f t="shared" si="9"/>
        <v>40</v>
      </c>
      <c r="F16" s="9">
        <f>ROUND(C16*(6/$B$5),0)</f>
        <v>48</v>
      </c>
      <c r="G16" s="21">
        <f t="shared" si="1"/>
        <v>88</v>
      </c>
      <c r="H16" s="62">
        <f t="shared" si="10"/>
        <v>32</v>
      </c>
      <c r="I16" s="9">
        <f t="shared" si="2"/>
        <v>48</v>
      </c>
      <c r="J16" s="21">
        <f t="shared" si="3"/>
        <v>80</v>
      </c>
      <c r="K16" s="62">
        <f t="shared" si="11"/>
        <v>32</v>
      </c>
      <c r="L16" s="9">
        <f t="shared" si="4"/>
        <v>48</v>
      </c>
      <c r="M16" s="21">
        <f t="shared" si="5"/>
        <v>80</v>
      </c>
      <c r="N16" s="62">
        <f t="shared" si="6"/>
        <v>32</v>
      </c>
      <c r="O16" s="9">
        <f t="shared" si="7"/>
        <v>46</v>
      </c>
      <c r="P16" s="21">
        <f t="shared" si="8"/>
        <v>78</v>
      </c>
      <c r="Q16" s="67">
        <f>ROUNDUP(B16*$B$6,0)</f>
        <v>24</v>
      </c>
      <c r="R16" s="43"/>
    </row>
    <row r="17" spans="1:18" s="44" customFormat="1" ht="29" customHeight="1" thickTop="1" thickBot="1" x14ac:dyDescent="0.45">
      <c r="A17" s="32" t="s">
        <v>59</v>
      </c>
      <c r="B17" s="38">
        <f t="shared" ref="B17:C17" si="12">SUM(B10:B16)</f>
        <v>6245</v>
      </c>
      <c r="C17" s="38">
        <f t="shared" si="12"/>
        <v>10265</v>
      </c>
      <c r="D17" s="59">
        <f>SUM(D10:D16)</f>
        <v>16510</v>
      </c>
      <c r="E17" s="63">
        <f>SUM(E10:E16)</f>
        <v>1562</v>
      </c>
      <c r="F17" s="38">
        <f t="shared" ref="F17:P17" si="13">SUM(F10:F16)</f>
        <v>2568</v>
      </c>
      <c r="G17" s="64">
        <f t="shared" si="13"/>
        <v>4130</v>
      </c>
      <c r="H17" s="63">
        <f t="shared" si="13"/>
        <v>1249</v>
      </c>
      <c r="I17" s="38">
        <f t="shared" si="13"/>
        <v>2568</v>
      </c>
      <c r="J17" s="64">
        <f t="shared" si="13"/>
        <v>3817</v>
      </c>
      <c r="K17" s="63">
        <f t="shared" si="13"/>
        <v>1249</v>
      </c>
      <c r="L17" s="38">
        <f t="shared" si="13"/>
        <v>2568</v>
      </c>
      <c r="M17" s="64">
        <f t="shared" si="13"/>
        <v>3817</v>
      </c>
      <c r="N17" s="63">
        <f t="shared" si="13"/>
        <v>1248</v>
      </c>
      <c r="O17" s="38">
        <f t="shared" si="13"/>
        <v>2561</v>
      </c>
      <c r="P17" s="64">
        <f t="shared" si="13"/>
        <v>3809</v>
      </c>
      <c r="Q17" s="64">
        <f>ROUNDUP(B17*B6,0)</f>
        <v>937</v>
      </c>
      <c r="R17" s="43"/>
    </row>
    <row r="18" spans="1:18" ht="17.25" customHeight="1" x14ac:dyDescent="0.4">
      <c r="A18" s="89" t="s">
        <v>60</v>
      </c>
      <c r="B18" s="89"/>
      <c r="C18" s="89"/>
      <c r="D18" s="89"/>
      <c r="E18" s="89"/>
      <c r="F18" s="89"/>
      <c r="G18" s="89"/>
      <c r="H18" s="89"/>
      <c r="I18" s="89"/>
      <c r="J18" s="89"/>
      <c r="K18" s="89"/>
      <c r="L18" s="98"/>
      <c r="M18" s="98"/>
      <c r="N18" s="98"/>
      <c r="O18" s="98"/>
      <c r="P18" s="98"/>
      <c r="Q18" s="98"/>
    </row>
    <row r="19" spans="1:18" x14ac:dyDescent="0.4">
      <c r="A19" s="90" t="s">
        <v>61</v>
      </c>
      <c r="B19" s="97"/>
      <c r="C19" s="97"/>
      <c r="D19" s="97"/>
      <c r="E19" s="97"/>
      <c r="F19" s="97"/>
      <c r="G19" s="97"/>
      <c r="H19" s="97"/>
      <c r="I19" s="97"/>
      <c r="J19" s="97"/>
      <c r="K19" s="97"/>
      <c r="L19" s="98"/>
      <c r="M19" s="98"/>
      <c r="N19" s="98"/>
      <c r="O19" s="98"/>
      <c r="P19" s="98"/>
      <c r="Q19" s="98"/>
    </row>
    <row r="20" spans="1:18" ht="33" customHeight="1" x14ac:dyDescent="0.4"/>
    <row r="21" spans="1:18" x14ac:dyDescent="0.4">
      <c r="A21" s="45"/>
    </row>
  </sheetData>
  <mergeCells count="14">
    <mergeCell ref="A18:Q18"/>
    <mergeCell ref="A19:Q19"/>
    <mergeCell ref="A1:Q1"/>
    <mergeCell ref="A7:A9"/>
    <mergeCell ref="B7:D8"/>
    <mergeCell ref="E7:G7"/>
    <mergeCell ref="H7:J7"/>
    <mergeCell ref="K7:M7"/>
    <mergeCell ref="N7:P7"/>
    <mergeCell ref="Q7:Q9"/>
    <mergeCell ref="E8:G8"/>
    <mergeCell ref="H8:J8"/>
    <mergeCell ref="K8:M8"/>
    <mergeCell ref="N8:P8"/>
  </mergeCells>
  <phoneticPr fontId="2" type="noConversion"/>
  <pageMargins left="0.7" right="0.7" top="0.75" bottom="0.75" header="0.3" footer="0.3"/>
  <pageSetup paperSize="9" scale="51" orientation="portrait" r:id="rId1"/>
  <colBreaks count="1" manualBreakCount="1">
    <brk id="1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具名範圍</vt:lpstr>
      </vt:variant>
      <vt:variant>
        <vt:i4>4</vt:i4>
      </vt:variant>
    </vt:vector>
  </HeadingPairs>
  <TitlesOfParts>
    <vt:vector size="8" baseType="lpstr">
      <vt:lpstr>9個月內(2期)</vt:lpstr>
      <vt:lpstr>10至15個月(3期)</vt:lpstr>
      <vt:lpstr>16至21個月(4期)</vt:lpstr>
      <vt:lpstr>22至24個月(5期)</vt:lpstr>
      <vt:lpstr>'10至15個月(3期)'!Print_Area</vt:lpstr>
      <vt:lpstr>'16至21個月(4期)'!Print_Area</vt:lpstr>
      <vt:lpstr>'22至24個月(5期)'!Print_Area</vt:lpstr>
      <vt:lpstr>'9個月內(2期)'!Print_Area</vt:lpstr>
    </vt:vector>
  </TitlesOfParts>
  <Company>itri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張秀英</dc:creator>
  <cp:lastModifiedBy>張瑄育</cp:lastModifiedBy>
  <cp:lastPrinted>2007-07-13T08:55:47Z</cp:lastPrinted>
  <dcterms:created xsi:type="dcterms:W3CDTF">1999-06-11T07:52:09Z</dcterms:created>
  <dcterms:modified xsi:type="dcterms:W3CDTF">2026-03-11T09:53:49Z</dcterms:modified>
</cp:coreProperties>
</file>